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blank" sheetId="1" r:id="rId1"/>
  </sheets>
  <definedNames/>
  <calcPr fullCalcOnLoad="1"/>
</workbook>
</file>

<file path=xl/sharedStrings.xml><?xml version="1.0" encoding="utf-8"?>
<sst xmlns="http://schemas.openxmlformats.org/spreadsheetml/2006/main" count="459" uniqueCount="207">
  <si>
    <t>Nr.</t>
  </si>
  <si>
    <t>Daudz.</t>
  </si>
  <si>
    <t>m2</t>
  </si>
  <si>
    <t>Mērv.</t>
  </si>
  <si>
    <t>k-ts</t>
  </si>
  <si>
    <t>gab.</t>
  </si>
  <si>
    <t>l</t>
  </si>
  <si>
    <t>obj.</t>
  </si>
  <si>
    <t>vietas</t>
  </si>
  <si>
    <t>kg</t>
  </si>
  <si>
    <t>***</t>
  </si>
  <si>
    <t>dienas</t>
  </si>
  <si>
    <t xml:space="preserve">     elektro instalācijas materiāli, vadi, savienojumi, nozarkārbas</t>
  </si>
  <si>
    <t>m3</t>
  </si>
  <si>
    <t>Objekta sakopšana, būvgružu savākšanas un izvešanas palīgdarbi</t>
  </si>
  <si>
    <t xml:space="preserve">Grīdas </t>
  </si>
  <si>
    <t>Griesti</t>
  </si>
  <si>
    <t xml:space="preserve">m </t>
  </si>
  <si>
    <t>Sienas</t>
  </si>
  <si>
    <t>m</t>
  </si>
  <si>
    <t xml:space="preserve">     grīdas seguma līmmastika MAPEI Rollcoll</t>
  </si>
  <si>
    <t>Sienu gruntēšana, špaktelēšana, slīpēšana</t>
  </si>
  <si>
    <t xml:space="preserve">     kompensācijas lenta</t>
  </si>
  <si>
    <t>Ģipškartona montāža sienām, izolācija, šuvju pamatapdare</t>
  </si>
  <si>
    <t xml:space="preserve">     montāžas putas, stiprinājumi</t>
  </si>
  <si>
    <t xml:space="preserve">     kanalizācijas, ūdensvada caurules, veidgabali, fasondaļas, izolācija</t>
  </si>
  <si>
    <t xml:space="preserve">     kanalizācijas, ūdensvada caurules, veidgabali, fasondaļas, izolācija, </t>
  </si>
  <si>
    <t>WC spoguļa montāža, apdare</t>
  </si>
  <si>
    <t>Sagāde transports 8%</t>
  </si>
  <si>
    <t xml:space="preserve">     grīdlīste Orac SX104</t>
  </si>
  <si>
    <t xml:space="preserve">     grīdlīste Orac PX116 </t>
  </si>
  <si>
    <t xml:space="preserve">     līmmastika Orac Deco Fix Pro</t>
  </si>
  <si>
    <t xml:space="preserve">     savienojumu līmmastika Orac Deco Fix Extra</t>
  </si>
  <si>
    <t xml:space="preserve">     izlīdzinošā masa SAKRET BAM 3-40</t>
  </si>
  <si>
    <t xml:space="preserve">     gruntssastāvs SAKRET TGW</t>
  </si>
  <si>
    <t xml:space="preserve">     flīzes Topcer, 100 x 100mm</t>
  </si>
  <si>
    <t xml:space="preserve">     flīžu līmmastika SAKRET FK</t>
  </si>
  <si>
    <t xml:space="preserve">     flīžu šuvju mastika ar toni, piedevas MAPEI Ultracolor Plus</t>
  </si>
  <si>
    <t xml:space="preserve">     hermētiķis ar toni MAPEI Mapesil</t>
  </si>
  <si>
    <t>Sienu tapsēšanas darbi, palīgdarbi (foto tapete)</t>
  </si>
  <si>
    <t>Dubultās grīdlīstes montāža, špaktelēšana, slīpēšana, gruntēšana</t>
  </si>
  <si>
    <t xml:space="preserve">     linoleja diegs</t>
  </si>
  <si>
    <t xml:space="preserve">     stiegrojuma siets AIII d=6mm 150x150mm</t>
  </si>
  <si>
    <t>Demontāžas darbi</t>
  </si>
  <si>
    <t>Ārsienas ailu sagatavošana, apdare</t>
  </si>
  <si>
    <t xml:space="preserve">     griestu karnīze Orac</t>
  </si>
  <si>
    <t xml:space="preserve">     flīzes Topcer 100 x 100mm (kopā ar sienas flīzēm</t>
  </si>
  <si>
    <t>Grīdu flīzēšanas darbi, šuvošana, palīgdarbi (100 x 100mm flīzes)</t>
  </si>
  <si>
    <t xml:space="preserve">     alumīnija flīžu nobeiguma līste 2,6m</t>
  </si>
  <si>
    <t xml:space="preserve">     stiprinājumi, hermētiķi</t>
  </si>
  <si>
    <t>tm</t>
  </si>
  <si>
    <t>Elektromontāža, ūdens un kanalizācijas pievadu izbūves darbi</t>
  </si>
  <si>
    <t>Atduru montāža</t>
  </si>
  <si>
    <t xml:space="preserve">Kolonnu gaismekļu izvadu montāža griestos, gaismekļu montāža </t>
  </si>
  <si>
    <t xml:space="preserve">Kafejnīcas gaismekļu izvadu montāža griestos, gaismekļu montāža </t>
  </si>
  <si>
    <t xml:space="preserve">Letes apgaismojuma gaismekļu izvadu montāža griestos,gaismekļu montāža </t>
  </si>
  <si>
    <t xml:space="preserve">Virtuves gaismekļu izvadu montāža griestos,gaismekļu montāža </t>
  </si>
  <si>
    <t>Gasmas slēdžu, kontaktligzdu un nozarkārbu montāža</t>
  </si>
  <si>
    <t xml:space="preserve">     koaksiālais kabelis</t>
  </si>
  <si>
    <t xml:space="preserve">     piektās kategorijas kabelis Cat5e U/UTP</t>
  </si>
  <si>
    <t>Radiātoru sagatavošana, uzmatēšana, slīpēšana, krāsošana, palīgdarbi</t>
  </si>
  <si>
    <t>Griestu krāsošanas darbi ( 2x) , palīgdarbi, emulsija</t>
  </si>
  <si>
    <t>Karnīzes montāžas, pamatnes sagatavošana apdare koridorī</t>
  </si>
  <si>
    <t>Spoguļa montāža, apdare</t>
  </si>
  <si>
    <t>Apmetuma demontāža no sienām</t>
  </si>
  <si>
    <t>Griestu apšuvums ar ģipškartonu uz metāla karkasa, līmetņošana</t>
  </si>
  <si>
    <t>24</t>
  </si>
  <si>
    <t>Datu kabeļa un koaksiālo kabeļu ievilkšana</t>
  </si>
  <si>
    <t>Sienu līmeņošana, apmešana ar sieta iestrādi, gruntēšana</t>
  </si>
  <si>
    <t xml:space="preserve">     ūdensvada caurules, veidgabali, izolācija</t>
  </si>
  <si>
    <t xml:space="preserve">     spogulis izgatavots pēc pasūtijuma ar nofrēzētām malām 2050 x 750mm</t>
  </si>
  <si>
    <t xml:space="preserve">     spogulis izgatavots pēc pasūtijuma ar nofrēzētām malām 1100 x 500mm</t>
  </si>
  <si>
    <t>Kanalizācijas sūkņa montāža, pievienojumi pie kanalizācijas</t>
  </si>
  <si>
    <t xml:space="preserve">     kanalizācijas caurules, veidgabali, izolācija</t>
  </si>
  <si>
    <t xml:space="preserve">     GRUNDFOS Sololift2 D-2 kanalizācijas sūknis, 97775318</t>
  </si>
  <si>
    <t>Ventilācijas restu montāža</t>
  </si>
  <si>
    <t>Rievu izzāģēšana griestos priekš ugunsdrošības signalizācijas</t>
  </si>
  <si>
    <t>Ventilācijas pievadu izbūve un pieslēgšana sadales kastei</t>
  </si>
  <si>
    <t xml:space="preserve">     elektro montāžas kabelis 5 x 2,5 </t>
  </si>
  <si>
    <t xml:space="preserve">     sadales kārbas, savienojumi, stiprinājumi, izolācija</t>
  </si>
  <si>
    <t>Līstes montāža grīdu savienojuma vietā ar koridori</t>
  </si>
  <si>
    <t>Stūra līstes montāža koridorī</t>
  </si>
  <si>
    <t xml:space="preserve">     nerūsējošā tērauda stūra līste 40 x 40 x 2500mm</t>
  </si>
  <si>
    <t>Griestu špaktelēšana, slīpēšana, gruntēšana</t>
  </si>
  <si>
    <t>Elektrības sadales kastes pārkomutācija, pievienojumi</t>
  </si>
  <si>
    <t xml:space="preserve">     elektro instalācijas materiāli, vadi, savienojumi </t>
  </si>
  <si>
    <t xml:space="preserve">     AEG OVK 150 kombinētais ūdens sildītājs 150L, 2.0kW </t>
  </si>
  <si>
    <t xml:space="preserve">     betona klons Weber BASE 10</t>
  </si>
  <si>
    <t xml:space="preserve">     plēve 0,2mm</t>
  </si>
  <si>
    <t xml:space="preserve">     alkīda krāsa ar toni Tikkurila Otex</t>
  </si>
  <si>
    <t xml:space="preserve">     nerūsējošā tērauda līste 40 X 2500 X 1,5mm</t>
  </si>
  <si>
    <t xml:space="preserve">    atdure nerūsējošā tērauda STARTEC durvju atdure pie grīdas, D45 mm</t>
  </si>
  <si>
    <t xml:space="preserve">     akrilāta krāsa radiātoriem Vivacolor Universal Classic, tonēšana</t>
  </si>
  <si>
    <t xml:space="preserve">     betona frēzes noma</t>
  </si>
  <si>
    <t xml:space="preserve">     emulsijas krāsa Tikkurila LUMI ar  effektu </t>
  </si>
  <si>
    <t xml:space="preserve">     elektro montāžas kabelis 3 x 1,5 </t>
  </si>
  <si>
    <t xml:space="preserve">     gaismas slēdzis ar taustiņu Jung CD500 bēšs</t>
  </si>
  <si>
    <t xml:space="preserve">     kontaktligzda ar nosegvāciņu Jung CD500 bēšs</t>
  </si>
  <si>
    <t xml:space="preserve">     dimmeris Jung ar taustiņu, 20 - 500W 225NVDE, CD500 bēšs</t>
  </si>
  <si>
    <t xml:space="preserve">     hidroizolācijas mastika MAPEI Mapegum WPS</t>
  </si>
  <si>
    <t xml:space="preserve">     KNAUF K4 īpaši elastīga flīžu līme Flexkleber 25kg</t>
  </si>
  <si>
    <t xml:space="preserve">     flīžu šuvju mastika MAPEI ULTRACOLOR PLUS, piedevas</t>
  </si>
  <si>
    <t xml:space="preserve">     MAPEI silikons Mapesil AC-100 (Balts), 310ml</t>
  </si>
  <si>
    <t xml:space="preserve">     MAPEI fiberfilt stiklšķiedras auduma šuvju lenta 10cmx25m</t>
  </si>
  <si>
    <t xml:space="preserve">Objekta nosaukums: </t>
  </si>
  <si>
    <t xml:space="preserve">Objekta adrese: </t>
  </si>
  <si>
    <t xml:space="preserve">Pasūtītājs: </t>
  </si>
  <si>
    <t>VSIA "Latvijas Radio"</t>
  </si>
  <si>
    <t>Kafejnīcas telpu vienkāršotā atjaunošana</t>
  </si>
  <si>
    <t>Doma laukums 8, Rīga</t>
  </si>
  <si>
    <t>Vienības izmaksas</t>
  </si>
  <si>
    <t>Laika norma (c/h)</t>
  </si>
  <si>
    <t>Darba samaksas likme         (EUR/h)</t>
  </si>
  <si>
    <t>Darba alga (EUR)</t>
  </si>
  <si>
    <t>Materiāli (EUR)</t>
  </si>
  <si>
    <t>Mehānismi (EUR)</t>
  </si>
  <si>
    <t>Kopējās izmaksas</t>
  </si>
  <si>
    <t>Objekta sagatavošanas darbi, noklāšana, darba zonas norobežošana ar plēvēm</t>
  </si>
  <si>
    <t>mēn</t>
  </si>
  <si>
    <t>Būvgružu savākšana, manuāla nogādāšana būvgružu konteinerī</t>
  </si>
  <si>
    <t>Grīdu izlīdzinošās masas ieklāšana/līmeņošana</t>
  </si>
  <si>
    <t>Grīdas stiegrošana, betonēšana</t>
  </si>
  <si>
    <t>Siltumizolācijas iestrāde</t>
  </si>
  <si>
    <t>Grīdu flīzēšanas darbi, šuvošana, flīžu nobeiguma līstes montāža, palīgdarbi (100 x 100mm)</t>
  </si>
  <si>
    <t xml:space="preserve">     palīgmateriāli</t>
  </si>
  <si>
    <t>kpl.</t>
  </si>
  <si>
    <t xml:space="preserve">Grīdlīstes špaktelēšana, krāsošana </t>
  </si>
  <si>
    <t xml:space="preserve">    špaktele grīdlīstes špaktelēšanai</t>
  </si>
  <si>
    <t>Durvju ailes izveide, durvju un kleidu montāža</t>
  </si>
  <si>
    <t>PVC linoleja ieklāšana ar pamatnes sagatavošanu un šuvju metināšanu</t>
  </si>
  <si>
    <t>PVC linoleja ieklāšana ar uzlocījumu 15cm un pamatnes sagatavošanu</t>
  </si>
  <si>
    <t xml:space="preserve">     Perimetra amortizācijas lenta 90mm</t>
  </si>
  <si>
    <t xml:space="preserve">     Saplāksnis 12mm</t>
  </si>
  <si>
    <t xml:space="preserve">     Montāžas skrūves, stiprinājumi, dībeļnaglas</t>
  </si>
  <si>
    <t>kompl.</t>
  </si>
  <si>
    <t xml:space="preserve">     šuvju sietlente</t>
  </si>
  <si>
    <t xml:space="preserve">     šuvju špaktele Knauf Uniflott vai ekvivalents</t>
  </si>
  <si>
    <t>Ģipškartona starpsienas izbūve uz metāla karkasa ar dubultapšuvumu un ar saplākšņa montāžu no vienas puses, izolācija, šuvju pamatapdare</t>
  </si>
  <si>
    <t>Ģipškartona starpsienas izbūve uz metāla karkasa ar dubultapšuvumu , izolācija, šuvju pamatapdare</t>
  </si>
  <si>
    <t xml:space="preserve">     ekstrudētais putupolistirols</t>
  </si>
  <si>
    <t xml:space="preserve">      stiklašķiedras siets 160 g/m2</t>
  </si>
  <si>
    <t xml:space="preserve">      palīgmateriāli</t>
  </si>
  <si>
    <t xml:space="preserve">      apmetuma vadulas 6mm</t>
  </si>
  <si>
    <t xml:space="preserve">     Perimetra amortizācijas lenta 30mm</t>
  </si>
  <si>
    <t xml:space="preserve">     KNAUF Tiefengrund grunts, </t>
  </si>
  <si>
    <t xml:space="preserve">     slīppapīrs, palīgmateriāli</t>
  </si>
  <si>
    <t xml:space="preserve">     emulsijas krāsa Tikkurila Luja 7, tonēta</t>
  </si>
  <si>
    <t>Sienu gruntēšana,  krāsošana 2x</t>
  </si>
  <si>
    <t xml:space="preserve">     distanceri</t>
  </si>
  <si>
    <t xml:space="preserve">Karnīzes špaktelēšana, slīpēšana, krāsošana </t>
  </si>
  <si>
    <t xml:space="preserve">     špaktele </t>
  </si>
  <si>
    <t>Rievu aizdare šķiedras auduma iestrāde griestos, līdzināšana</t>
  </si>
  <si>
    <t xml:space="preserve">     Iekares</t>
  </si>
  <si>
    <t>Rievuizveide grīdās un sienās eletrības pievadu izbūvei kontaktligzdām, slēdžie, rievu aizdare</t>
  </si>
  <si>
    <t>Elektro kabeļu montāža</t>
  </si>
  <si>
    <t xml:space="preserve">     elektro montāžas kabelis 3 x 2,5 </t>
  </si>
  <si>
    <t xml:space="preserve">     sadales kaste HAGER zemapmetuma (z/a) sadales skapis ar metāla  durvīm Volta 48 moduļu, balts IP30</t>
  </si>
  <si>
    <t xml:space="preserve">     ABB Stotz Kontakt automātiskais slēdzis B līkne 3-polu, Compact Home SH203, 32A</t>
  </si>
  <si>
    <t xml:space="preserve">     ABB Stotz Kontakt noplūdstrāvas automātiskais slēdzis 2-polu,Compact Home, AC 25A</t>
  </si>
  <si>
    <t>ABB Stotz Kontakt automātiskais slēdzis B līkne 1-polu, Compact Home SH201, 25A</t>
  </si>
  <si>
    <t>ABB Stotz Kontakt automātiskais slēdzis B līkne 1-polu, Compact Home SH201, 16A</t>
  </si>
  <si>
    <t>Ūdens, kanalizācijas  izvadu izbūve, pamatapdare, izlietnes un ūdens maisītāja pievienošana</t>
  </si>
  <si>
    <t>WC grīdas hidroizolācijas izveide - divas kārtas ar auduma iestrādi apdare ap santehniskajām detaļām</t>
  </si>
  <si>
    <t>Sienu flīzēšanas darbi, šuvošana, stūru un nobeiguma līstes iestrādes, palīgdarbi (100 x 100mm)</t>
  </si>
  <si>
    <t xml:space="preserve">Kafejnīcas telpu vienkāršotās atjaunošanas darbu un materiālu minimālo apjomu tāme </t>
  </si>
  <si>
    <t>3.pielikums</t>
  </si>
  <si>
    <t xml:space="preserve">iepirkuma "VSIA „Latvijas Radio” kafejnīcas telpu vienkāršotās atjaunošanas pakalpojumi", </t>
  </si>
  <si>
    <t>identifikācijas Nr.Radio 2018/IP- 8,nolikumam</t>
  </si>
  <si>
    <t>Darbu, materiālu nosaukums un raksturojums</t>
  </si>
  <si>
    <t>Sastatņu / alumīnija torņa montāža/demontāža un pārvietošana objektā</t>
  </si>
  <si>
    <t>sastatņu/torņa īre</t>
  </si>
  <si>
    <t>būvgružu konteinera īre</t>
  </si>
  <si>
    <t xml:space="preserve">     PVC grīdas segums Forbo Allure, krāsa w60185</t>
  </si>
  <si>
    <t xml:space="preserve">     grīdas špaktele Bostik Combi </t>
  </si>
  <si>
    <t xml:space="preserve">     grunts Bostik</t>
  </si>
  <si>
    <t xml:space="preserve">     PVC grīdas segums  IVC Concept 2 mm Papilio, tonis 697</t>
  </si>
  <si>
    <t xml:space="preserve">     grunts Bostik </t>
  </si>
  <si>
    <t xml:space="preserve">     ģipškartons KNAUF GKBI </t>
  </si>
  <si>
    <t xml:space="preserve">     Knauf reģipša metāla profils CW 100 </t>
  </si>
  <si>
    <t xml:space="preserve">     Knauf reģipša metāla profils UW 100 </t>
  </si>
  <si>
    <t xml:space="preserve">     Knauf durvju metāla profils UA 100 </t>
  </si>
  <si>
    <t xml:space="preserve">     KNAUF INSULATION TP115 100mm </t>
  </si>
  <si>
    <t xml:space="preserve">     šuvju špaktele Knauf Uniflott </t>
  </si>
  <si>
    <t xml:space="preserve">     Knauf reģipša metāla profils CD </t>
  </si>
  <si>
    <t xml:space="preserve">     Knauf reģipša metāla profils UD </t>
  </si>
  <si>
    <t xml:space="preserve">     CD-P 60/27 Knauf skava </t>
  </si>
  <si>
    <t xml:space="preserve">      KNAUF Tiefengrund </t>
  </si>
  <si>
    <t xml:space="preserve">      apmetums SAKRET CLP+ </t>
  </si>
  <si>
    <t xml:space="preserve">     foto tapetes līmēšana (tapeti izgatavo Pasūtītājs)</t>
  </si>
  <si>
    <t xml:space="preserve">     Weber LR+ špakteļtepe </t>
  </si>
  <si>
    <t xml:space="preserve">     Nobeiguma špaktele Sheetrock </t>
  </si>
  <si>
    <t xml:space="preserve">     gruntskrāsa Vivacolor 1 </t>
  </si>
  <si>
    <t xml:space="preserve">     dziļumgrunts Dust blocker </t>
  </si>
  <si>
    <t>Sanitārā telpa (WC)</t>
  </si>
  <si>
    <t xml:space="preserve">     komplekts</t>
  </si>
  <si>
    <t>Kopā,    EUR</t>
  </si>
  <si>
    <t>Kombinētā ūdens sildītāja uzstādīšana, pievienojumi</t>
  </si>
  <si>
    <t>WC kompleksās izlietnes un jaucējkrāna (modeļi atbilstoši interjera projektam) montāža, pievienojumi</t>
  </si>
  <si>
    <t>WC poda un skalojamās kastes (modeļi atbilstoši interjera projektam) montāža, pievienojumi, nostiprināšana</t>
  </si>
  <si>
    <t>Virsizdevumi, %</t>
  </si>
  <si>
    <t>Tiešās izmaksas kopā, t.sk., darba devēja sociālais nodoklis (24.09%)</t>
  </si>
  <si>
    <t>Peļņa, %</t>
  </si>
  <si>
    <t>Kopējā piedāvājuma suuma, EUR (neskaitot pievienotās vērtības nodokli)</t>
  </si>
  <si>
    <t xml:space="preserve">     klozeta pods ar skalojamo kasti</t>
  </si>
  <si>
    <t>44</t>
  </si>
  <si>
    <t>46</t>
  </si>
  <si>
    <t>52</t>
  </si>
</sst>
</file>

<file path=xl/styles.xml><?xml version="1.0" encoding="utf-8"?>
<styleSheet xmlns="http://schemas.openxmlformats.org/spreadsheetml/2006/main">
  <numFmts count="3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-;\-* #,##0_-;_-* &quot;-&quot;??_-;_-@_-"/>
    <numFmt numFmtId="181" formatCode="0.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_-* #,##0.00\ _L_s_-;\-* #,##0.00\ _L_s_-;_-* &quot;-&quot;??\ _L_s_-;_-@_-"/>
    <numFmt numFmtId="192" formatCode="#,##0.00_ ;\-#,##0.00\ "/>
    <numFmt numFmtId="193" formatCode="0.0%"/>
  </numFmts>
  <fonts count="2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Helv"/>
      <family val="0"/>
    </font>
    <font>
      <sz val="10"/>
      <color indexed="6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Times New Roman"/>
      <family val="1"/>
    </font>
    <font>
      <b/>
      <sz val="9"/>
      <color indexed="63"/>
      <name val="Tahoma"/>
      <family val="2"/>
    </font>
    <font>
      <sz val="9"/>
      <color indexed="63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1" xfId="0" applyNumberFormat="1" applyFont="1" applyFill="1" applyBorder="1" applyAlignment="1" applyProtection="1">
      <alignment horizontal="center" vertical="top"/>
      <protection/>
    </xf>
    <xf numFmtId="2" fontId="5" fillId="0" borderId="12" xfId="0" applyNumberFormat="1" applyFont="1" applyFill="1" applyBorder="1" applyAlignment="1" applyProtection="1">
      <alignment horizontal="center" vertical="top"/>
      <protection/>
    </xf>
    <xf numFmtId="2" fontId="5" fillId="0" borderId="13" xfId="0" applyNumberFormat="1" applyFont="1" applyFill="1" applyBorder="1" applyAlignment="1" applyProtection="1">
      <alignment horizontal="center" vertical="top"/>
      <protection/>
    </xf>
    <xf numFmtId="0" fontId="5" fillId="0" borderId="14" xfId="0" applyNumberFormat="1" applyFont="1" applyFill="1" applyBorder="1" applyAlignment="1" applyProtection="1">
      <alignment horizontal="center" vertical="top"/>
      <protection/>
    </xf>
    <xf numFmtId="0" fontId="5" fillId="0" borderId="11" xfId="0" applyFont="1" applyFill="1" applyBorder="1" applyAlignment="1">
      <alignment horizontal="center" vertical="top"/>
    </xf>
    <xf numFmtId="0" fontId="5" fillId="0" borderId="15" xfId="0" applyNumberFormat="1" applyFont="1" applyFill="1" applyBorder="1" applyAlignment="1" applyProtection="1">
      <alignment horizontal="center" vertical="top"/>
      <protection/>
    </xf>
    <xf numFmtId="0" fontId="5" fillId="0" borderId="16" xfId="0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 applyProtection="1">
      <alignment horizontal="center" vertical="top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4" xfId="0" applyNumberFormat="1" applyFont="1" applyFill="1" applyBorder="1" applyAlignment="1" applyProtection="1">
      <alignment horizontal="center" vertical="top"/>
      <protection/>
    </xf>
    <xf numFmtId="0" fontId="5" fillId="0" borderId="1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/>
    </xf>
    <xf numFmtId="2" fontId="5" fillId="0" borderId="19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4" fontId="5" fillId="0" borderId="13" xfId="0" applyNumberFormat="1" applyFont="1" applyFill="1" applyBorder="1" applyAlignment="1">
      <alignment horizontal="center"/>
    </xf>
    <xf numFmtId="4" fontId="5" fillId="0" borderId="20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4" fontId="5" fillId="0" borderId="22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4" fontId="6" fillId="0" borderId="0" xfId="0" applyNumberFormat="1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6" fillId="0" borderId="21" xfId="0" applyFont="1" applyFill="1" applyBorder="1" applyAlignment="1">
      <alignment horizontal="center" vertical="center" wrapText="1"/>
    </xf>
    <xf numFmtId="2" fontId="4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2" fontId="5" fillId="0" borderId="20" xfId="42" applyNumberFormat="1" applyFont="1" applyFill="1" applyBorder="1" applyAlignment="1">
      <alignment horizontal="center" vertical="top"/>
    </xf>
    <xf numFmtId="2" fontId="5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 horizontal="center"/>
    </xf>
    <xf numFmtId="2" fontId="5" fillId="0" borderId="20" xfId="0" applyNumberFormat="1" applyFont="1" applyFill="1" applyBorder="1" applyAlignment="1" applyProtection="1">
      <alignment horizontal="center" vertical="top"/>
      <protection/>
    </xf>
    <xf numFmtId="0" fontId="6" fillId="0" borderId="24" xfId="0" applyFont="1" applyFill="1" applyBorder="1" applyAlignment="1">
      <alignment horizontal="center" vertical="center" wrapText="1"/>
    </xf>
    <xf numFmtId="2" fontId="5" fillId="0" borderId="25" xfId="0" applyNumberFormat="1" applyFont="1" applyFill="1" applyBorder="1" applyAlignment="1" applyProtection="1">
      <alignment horizontal="center" vertical="top"/>
      <protection/>
    </xf>
    <xf numFmtId="0" fontId="5" fillId="0" borderId="26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2" fontId="5" fillId="0" borderId="27" xfId="0" applyNumberFormat="1" applyFont="1" applyFill="1" applyBorder="1" applyAlignment="1">
      <alignment horizontal="center"/>
    </xf>
    <xf numFmtId="2" fontId="5" fillId="0" borderId="27" xfId="0" applyNumberFormat="1" applyFont="1" applyFill="1" applyBorder="1" applyAlignment="1" applyProtection="1">
      <alignment horizontal="center" vertical="top"/>
      <protection/>
    </xf>
    <xf numFmtId="2" fontId="5" fillId="0" borderId="28" xfId="0" applyNumberFormat="1" applyFont="1" applyFill="1" applyBorder="1" applyAlignment="1" applyProtection="1">
      <alignment horizontal="center" vertical="top"/>
      <protection/>
    </xf>
    <xf numFmtId="0" fontId="6" fillId="0" borderId="10" xfId="0" applyFont="1" applyFill="1" applyBorder="1" applyAlignment="1">
      <alignment horizontal="center" vertical="center" wrapText="1"/>
    </xf>
    <xf numFmtId="2" fontId="6" fillId="0" borderId="29" xfId="0" applyNumberFormat="1" applyFont="1" applyFill="1" applyBorder="1" applyAlignment="1" applyProtection="1">
      <alignment horizontal="center" vertical="top"/>
      <protection/>
    </xf>
    <xf numFmtId="2" fontId="6" fillId="0" borderId="30" xfId="0" applyNumberFormat="1" applyFont="1" applyFill="1" applyBorder="1" applyAlignment="1" applyProtection="1">
      <alignment horizontal="center" vertical="top"/>
      <protection/>
    </xf>
    <xf numFmtId="2" fontId="6" fillId="0" borderId="31" xfId="0" applyNumberFormat="1" applyFont="1" applyFill="1" applyBorder="1" applyAlignment="1" applyProtection="1">
      <alignment horizontal="center" vertical="top"/>
      <protection/>
    </xf>
    <xf numFmtId="0" fontId="5" fillId="0" borderId="32" xfId="0" applyNumberFormat="1" applyFont="1" applyFill="1" applyBorder="1" applyAlignment="1" applyProtection="1">
      <alignment horizontal="center" vertical="top"/>
      <protection/>
    </xf>
    <xf numFmtId="0" fontId="5" fillId="0" borderId="32" xfId="0" applyFont="1" applyFill="1" applyBorder="1" applyAlignment="1">
      <alignment horizontal="center" vertical="top"/>
    </xf>
    <xf numFmtId="0" fontId="5" fillId="0" borderId="33" xfId="0" applyFont="1" applyFill="1" applyBorder="1" applyAlignment="1">
      <alignment horizontal="center"/>
    </xf>
    <xf numFmtId="0" fontId="5" fillId="0" borderId="33" xfId="0" applyNumberFormat="1" applyFont="1" applyFill="1" applyBorder="1" applyAlignment="1" applyProtection="1">
      <alignment horizontal="center" vertical="top"/>
      <protection/>
    </xf>
    <xf numFmtId="0" fontId="5" fillId="0" borderId="34" xfId="0" applyNumberFormat="1" applyFont="1" applyFill="1" applyBorder="1" applyAlignment="1" applyProtection="1">
      <alignment horizontal="center" vertical="top"/>
      <protection/>
    </xf>
    <xf numFmtId="0" fontId="5" fillId="0" borderId="35" xfId="0" applyNumberFormat="1" applyFont="1" applyFill="1" applyBorder="1" applyAlignment="1" applyProtection="1">
      <alignment horizontal="left" vertical="top" wrapText="1"/>
      <protection/>
    </xf>
    <xf numFmtId="0" fontId="6" fillId="0" borderId="35" xfId="0" applyNumberFormat="1" applyFont="1" applyFill="1" applyBorder="1" applyAlignment="1" applyProtection="1">
      <alignment horizontal="center" vertical="top" wrapText="1"/>
      <protection/>
    </xf>
    <xf numFmtId="0" fontId="5" fillId="0" borderId="35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/>
    </xf>
    <xf numFmtId="0" fontId="5" fillId="0" borderId="35" xfId="0" applyNumberFormat="1" applyFont="1" applyFill="1" applyBorder="1" applyAlignment="1" applyProtection="1">
      <alignment horizontal="left" wrapText="1"/>
      <protection/>
    </xf>
    <xf numFmtId="0" fontId="5" fillId="0" borderId="35" xfId="0" applyNumberFormat="1" applyFont="1" applyFill="1" applyBorder="1" applyAlignment="1" applyProtection="1">
      <alignment horizontal="left" vertical="center" wrapText="1"/>
      <protection/>
    </xf>
    <xf numFmtId="0" fontId="6" fillId="0" borderId="35" xfId="0" applyNumberFormat="1" applyFont="1" applyFill="1" applyBorder="1" applyAlignment="1" applyProtection="1">
      <alignment horizontal="center" wrapText="1"/>
      <protection/>
    </xf>
    <xf numFmtId="0" fontId="6" fillId="0" borderId="35" xfId="0" applyNumberFormat="1" applyFont="1" applyFill="1" applyBorder="1" applyAlignment="1" applyProtection="1">
      <alignment horizontal="center" vertical="center" wrapText="1"/>
      <protection/>
    </xf>
    <xf numFmtId="0" fontId="5" fillId="0" borderId="35" xfId="0" applyNumberFormat="1" applyFont="1" applyFill="1" applyBorder="1" applyAlignment="1" applyProtection="1">
      <alignment horizontal="center" vertical="top" wrapText="1"/>
      <protection/>
    </xf>
    <xf numFmtId="0" fontId="5" fillId="0" borderId="37" xfId="0" applyNumberFormat="1" applyFont="1" applyFill="1" applyBorder="1" applyAlignment="1" applyProtection="1">
      <alignment horizontal="left" vertical="top" wrapText="1"/>
      <protection/>
    </xf>
    <xf numFmtId="0" fontId="6" fillId="0" borderId="38" xfId="0" applyFont="1" applyFill="1" applyBorder="1" applyAlignment="1">
      <alignment horizontal="right"/>
    </xf>
    <xf numFmtId="0" fontId="6" fillId="0" borderId="38" xfId="0" applyFont="1" applyFill="1" applyBorder="1" applyAlignment="1">
      <alignment horizontal="center"/>
    </xf>
    <xf numFmtId="2" fontId="5" fillId="0" borderId="38" xfId="0" applyNumberFormat="1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4" fontId="5" fillId="0" borderId="28" xfId="0" applyNumberFormat="1" applyFont="1" applyFill="1" applyBorder="1" applyAlignment="1">
      <alignment horizontal="center"/>
    </xf>
    <xf numFmtId="4" fontId="5" fillId="0" borderId="39" xfId="0" applyNumberFormat="1" applyFont="1" applyFill="1" applyBorder="1" applyAlignment="1">
      <alignment horizontal="center"/>
    </xf>
    <xf numFmtId="0" fontId="5" fillId="0" borderId="23" xfId="0" applyFont="1" applyFill="1" applyBorder="1" applyAlignment="1">
      <alignment/>
    </xf>
    <xf numFmtId="4" fontId="5" fillId="0" borderId="23" xfId="0" applyNumberFormat="1" applyFont="1" applyFill="1" applyBorder="1" applyAlignment="1">
      <alignment horizontal="center"/>
    </xf>
    <xf numFmtId="4" fontId="5" fillId="0" borderId="4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4" fontId="5" fillId="0" borderId="41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4" fontId="5" fillId="0" borderId="26" xfId="0" applyNumberFormat="1" applyFont="1" applyFill="1" applyBorder="1" applyAlignment="1">
      <alignment horizontal="center"/>
    </xf>
    <xf numFmtId="0" fontId="6" fillId="0" borderId="42" xfId="0" applyFont="1" applyFill="1" applyBorder="1" applyAlignment="1">
      <alignment horizontal="right"/>
    </xf>
    <xf numFmtId="0" fontId="6" fillId="0" borderId="11" xfId="0" applyFont="1" applyFill="1" applyBorder="1" applyAlignment="1">
      <alignment horizontal="right"/>
    </xf>
    <xf numFmtId="0" fontId="6" fillId="0" borderId="26" xfId="0" applyFont="1" applyFill="1" applyBorder="1" applyAlignment="1">
      <alignment horizontal="right"/>
    </xf>
    <xf numFmtId="0" fontId="5" fillId="0" borderId="4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193" fontId="6" fillId="0" borderId="41" xfId="59" applyNumberFormat="1" applyFont="1" applyFill="1" applyBorder="1" applyAlignment="1">
      <alignment horizontal="center"/>
    </xf>
    <xf numFmtId="2" fontId="6" fillId="0" borderId="23" xfId="0" applyNumberFormat="1" applyFont="1" applyFill="1" applyBorder="1" applyAlignment="1">
      <alignment horizontal="center"/>
    </xf>
    <xf numFmtId="193" fontId="6" fillId="0" borderId="25" xfId="59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2" fontId="6" fillId="0" borderId="21" xfId="0" applyNumberFormat="1" applyFont="1" applyFill="1" applyBorder="1" applyAlignment="1">
      <alignment horizontal="center"/>
    </xf>
    <xf numFmtId="2" fontId="5" fillId="0" borderId="43" xfId="0" applyNumberFormat="1" applyFont="1" applyFill="1" applyBorder="1" applyAlignment="1">
      <alignment horizontal="center"/>
    </xf>
    <xf numFmtId="4" fontId="6" fillId="0" borderId="44" xfId="0" applyNumberFormat="1" applyFont="1" applyFill="1" applyBorder="1" applyAlignment="1">
      <alignment horizontal="center"/>
    </xf>
    <xf numFmtId="4" fontId="6" fillId="0" borderId="45" xfId="0" applyNumberFormat="1" applyFont="1" applyFill="1" applyBorder="1" applyAlignment="1">
      <alignment horizontal="center"/>
    </xf>
    <xf numFmtId="2" fontId="5" fillId="0" borderId="41" xfId="0" applyNumberFormat="1" applyFont="1" applyFill="1" applyBorder="1" applyAlignment="1" applyProtection="1">
      <alignment horizontal="center" vertical="top"/>
      <protection/>
    </xf>
    <xf numFmtId="2" fontId="5" fillId="0" borderId="23" xfId="0" applyNumberFormat="1" applyFont="1" applyFill="1" applyBorder="1" applyAlignment="1" applyProtection="1">
      <alignment horizontal="center" vertical="top"/>
      <protection/>
    </xf>
    <xf numFmtId="2" fontId="5" fillId="0" borderId="40" xfId="0" applyNumberFormat="1" applyFont="1" applyFill="1" applyBorder="1" applyAlignment="1" applyProtection="1">
      <alignment horizontal="center" vertical="top"/>
      <protection/>
    </xf>
    <xf numFmtId="0" fontId="5" fillId="0" borderId="46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2" fontId="6" fillId="0" borderId="53" xfId="0" applyNumberFormat="1" applyFont="1" applyFill="1" applyBorder="1" applyAlignment="1">
      <alignment horizontal="center" vertical="center"/>
    </xf>
    <xf numFmtId="2" fontId="6" fillId="0" borderId="54" xfId="0" applyNumberFormat="1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/>
    </xf>
    <xf numFmtId="0" fontId="6" fillId="0" borderId="56" xfId="0" applyFont="1" applyFill="1" applyBorder="1" applyAlignment="1">
      <alignment horizontal="center"/>
    </xf>
    <xf numFmtId="0" fontId="6" fillId="0" borderId="57" xfId="0" applyFont="1" applyFill="1" applyBorder="1" applyAlignment="1">
      <alignment horizontal="center"/>
    </xf>
    <xf numFmtId="0" fontId="25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righ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ils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676275</xdr:colOff>
      <xdr:row>226</xdr:row>
      <xdr:rowOff>0</xdr:rowOff>
    </xdr:from>
    <xdr:ext cx="76200" cy="200025"/>
    <xdr:sp fLocksText="0">
      <xdr:nvSpPr>
        <xdr:cNvPr id="1" name="Text Box 281"/>
        <xdr:cNvSpPr txBox="1">
          <a:spLocks noChangeArrowheads="1"/>
        </xdr:cNvSpPr>
      </xdr:nvSpPr>
      <xdr:spPr>
        <a:xfrm>
          <a:off x="990600" y="38966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676275</xdr:colOff>
      <xdr:row>226</xdr:row>
      <xdr:rowOff>0</xdr:rowOff>
    </xdr:from>
    <xdr:ext cx="76200" cy="200025"/>
    <xdr:sp fLocksText="0">
      <xdr:nvSpPr>
        <xdr:cNvPr id="2" name="Text Box 281"/>
        <xdr:cNvSpPr txBox="1">
          <a:spLocks noChangeArrowheads="1"/>
        </xdr:cNvSpPr>
      </xdr:nvSpPr>
      <xdr:spPr>
        <a:xfrm>
          <a:off x="990600" y="38966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676275</xdr:colOff>
      <xdr:row>226</xdr:row>
      <xdr:rowOff>0</xdr:rowOff>
    </xdr:from>
    <xdr:ext cx="76200" cy="200025"/>
    <xdr:sp fLocksText="0">
      <xdr:nvSpPr>
        <xdr:cNvPr id="3" name="Text Box 281"/>
        <xdr:cNvSpPr txBox="1">
          <a:spLocks noChangeArrowheads="1"/>
        </xdr:cNvSpPr>
      </xdr:nvSpPr>
      <xdr:spPr>
        <a:xfrm>
          <a:off x="990600" y="38966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676275</xdr:colOff>
      <xdr:row>226</xdr:row>
      <xdr:rowOff>0</xdr:rowOff>
    </xdr:from>
    <xdr:ext cx="76200" cy="200025"/>
    <xdr:sp fLocksText="0">
      <xdr:nvSpPr>
        <xdr:cNvPr id="4" name="Text Box 281"/>
        <xdr:cNvSpPr txBox="1">
          <a:spLocks noChangeArrowheads="1"/>
        </xdr:cNvSpPr>
      </xdr:nvSpPr>
      <xdr:spPr>
        <a:xfrm>
          <a:off x="990600" y="38966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676275</xdr:colOff>
      <xdr:row>226</xdr:row>
      <xdr:rowOff>0</xdr:rowOff>
    </xdr:from>
    <xdr:ext cx="76200" cy="200025"/>
    <xdr:sp fLocksText="0">
      <xdr:nvSpPr>
        <xdr:cNvPr id="5" name="Text Box 281"/>
        <xdr:cNvSpPr txBox="1">
          <a:spLocks noChangeArrowheads="1"/>
        </xdr:cNvSpPr>
      </xdr:nvSpPr>
      <xdr:spPr>
        <a:xfrm>
          <a:off x="990600" y="38966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676275</xdr:colOff>
      <xdr:row>226</xdr:row>
      <xdr:rowOff>0</xdr:rowOff>
    </xdr:from>
    <xdr:ext cx="76200" cy="200025"/>
    <xdr:sp fLocksText="0">
      <xdr:nvSpPr>
        <xdr:cNvPr id="6" name="Text Box 281"/>
        <xdr:cNvSpPr txBox="1">
          <a:spLocks noChangeArrowheads="1"/>
        </xdr:cNvSpPr>
      </xdr:nvSpPr>
      <xdr:spPr>
        <a:xfrm>
          <a:off x="990600" y="38966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676275</xdr:colOff>
      <xdr:row>226</xdr:row>
      <xdr:rowOff>0</xdr:rowOff>
    </xdr:from>
    <xdr:ext cx="76200" cy="200025"/>
    <xdr:sp fLocksText="0">
      <xdr:nvSpPr>
        <xdr:cNvPr id="7" name="Text Box 281"/>
        <xdr:cNvSpPr txBox="1">
          <a:spLocks noChangeArrowheads="1"/>
        </xdr:cNvSpPr>
      </xdr:nvSpPr>
      <xdr:spPr>
        <a:xfrm>
          <a:off x="990600" y="38966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676275</xdr:colOff>
      <xdr:row>226</xdr:row>
      <xdr:rowOff>0</xdr:rowOff>
    </xdr:from>
    <xdr:ext cx="76200" cy="200025"/>
    <xdr:sp fLocksText="0">
      <xdr:nvSpPr>
        <xdr:cNvPr id="8" name="Text Box 281"/>
        <xdr:cNvSpPr txBox="1">
          <a:spLocks noChangeArrowheads="1"/>
        </xdr:cNvSpPr>
      </xdr:nvSpPr>
      <xdr:spPr>
        <a:xfrm>
          <a:off x="990600" y="38966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676275</xdr:colOff>
      <xdr:row>226</xdr:row>
      <xdr:rowOff>0</xdr:rowOff>
    </xdr:from>
    <xdr:ext cx="76200" cy="200025"/>
    <xdr:sp fLocksText="0">
      <xdr:nvSpPr>
        <xdr:cNvPr id="9" name="Text Box 281"/>
        <xdr:cNvSpPr txBox="1">
          <a:spLocks noChangeArrowheads="1"/>
        </xdr:cNvSpPr>
      </xdr:nvSpPr>
      <xdr:spPr>
        <a:xfrm>
          <a:off x="990600" y="38966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676275</xdr:colOff>
      <xdr:row>226</xdr:row>
      <xdr:rowOff>0</xdr:rowOff>
    </xdr:from>
    <xdr:ext cx="76200" cy="200025"/>
    <xdr:sp fLocksText="0">
      <xdr:nvSpPr>
        <xdr:cNvPr id="10" name="Text Box 281"/>
        <xdr:cNvSpPr txBox="1">
          <a:spLocks noChangeArrowheads="1"/>
        </xdr:cNvSpPr>
      </xdr:nvSpPr>
      <xdr:spPr>
        <a:xfrm>
          <a:off x="990600" y="38966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676275</xdr:colOff>
      <xdr:row>226</xdr:row>
      <xdr:rowOff>0</xdr:rowOff>
    </xdr:from>
    <xdr:ext cx="76200" cy="200025"/>
    <xdr:sp fLocksText="0">
      <xdr:nvSpPr>
        <xdr:cNvPr id="11" name="Text Box 281"/>
        <xdr:cNvSpPr txBox="1">
          <a:spLocks noChangeArrowheads="1"/>
        </xdr:cNvSpPr>
      </xdr:nvSpPr>
      <xdr:spPr>
        <a:xfrm>
          <a:off x="990600" y="38966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676275</xdr:colOff>
      <xdr:row>226</xdr:row>
      <xdr:rowOff>0</xdr:rowOff>
    </xdr:from>
    <xdr:ext cx="76200" cy="200025"/>
    <xdr:sp fLocksText="0">
      <xdr:nvSpPr>
        <xdr:cNvPr id="12" name="Text Box 281"/>
        <xdr:cNvSpPr txBox="1">
          <a:spLocks noChangeArrowheads="1"/>
        </xdr:cNvSpPr>
      </xdr:nvSpPr>
      <xdr:spPr>
        <a:xfrm>
          <a:off x="990600" y="38966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676275</xdr:colOff>
      <xdr:row>226</xdr:row>
      <xdr:rowOff>0</xdr:rowOff>
    </xdr:from>
    <xdr:ext cx="76200" cy="200025"/>
    <xdr:sp fLocksText="0">
      <xdr:nvSpPr>
        <xdr:cNvPr id="13" name="Text Box 281"/>
        <xdr:cNvSpPr txBox="1">
          <a:spLocks noChangeArrowheads="1"/>
        </xdr:cNvSpPr>
      </xdr:nvSpPr>
      <xdr:spPr>
        <a:xfrm>
          <a:off x="990600" y="38966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676275</xdr:colOff>
      <xdr:row>226</xdr:row>
      <xdr:rowOff>0</xdr:rowOff>
    </xdr:from>
    <xdr:ext cx="76200" cy="200025"/>
    <xdr:sp fLocksText="0">
      <xdr:nvSpPr>
        <xdr:cNvPr id="14" name="Text Box 281"/>
        <xdr:cNvSpPr txBox="1">
          <a:spLocks noChangeArrowheads="1"/>
        </xdr:cNvSpPr>
      </xdr:nvSpPr>
      <xdr:spPr>
        <a:xfrm>
          <a:off x="990600" y="38966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676275</xdr:colOff>
      <xdr:row>226</xdr:row>
      <xdr:rowOff>0</xdr:rowOff>
    </xdr:from>
    <xdr:ext cx="76200" cy="200025"/>
    <xdr:sp fLocksText="0">
      <xdr:nvSpPr>
        <xdr:cNvPr id="15" name="Text Box 281"/>
        <xdr:cNvSpPr txBox="1">
          <a:spLocks noChangeArrowheads="1"/>
        </xdr:cNvSpPr>
      </xdr:nvSpPr>
      <xdr:spPr>
        <a:xfrm>
          <a:off x="990600" y="38966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676275</xdr:colOff>
      <xdr:row>226</xdr:row>
      <xdr:rowOff>0</xdr:rowOff>
    </xdr:from>
    <xdr:ext cx="76200" cy="200025"/>
    <xdr:sp fLocksText="0">
      <xdr:nvSpPr>
        <xdr:cNvPr id="16" name="Text Box 281"/>
        <xdr:cNvSpPr txBox="1">
          <a:spLocks noChangeArrowheads="1"/>
        </xdr:cNvSpPr>
      </xdr:nvSpPr>
      <xdr:spPr>
        <a:xfrm>
          <a:off x="990600" y="38966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676275</xdr:colOff>
      <xdr:row>226</xdr:row>
      <xdr:rowOff>0</xdr:rowOff>
    </xdr:from>
    <xdr:ext cx="76200" cy="200025"/>
    <xdr:sp fLocksText="0">
      <xdr:nvSpPr>
        <xdr:cNvPr id="17" name="Text Box 281"/>
        <xdr:cNvSpPr txBox="1">
          <a:spLocks noChangeArrowheads="1"/>
        </xdr:cNvSpPr>
      </xdr:nvSpPr>
      <xdr:spPr>
        <a:xfrm>
          <a:off x="990600" y="38966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676275</xdr:colOff>
      <xdr:row>226</xdr:row>
      <xdr:rowOff>0</xdr:rowOff>
    </xdr:from>
    <xdr:ext cx="76200" cy="200025"/>
    <xdr:sp fLocksText="0">
      <xdr:nvSpPr>
        <xdr:cNvPr id="18" name="Text Box 281"/>
        <xdr:cNvSpPr txBox="1">
          <a:spLocks noChangeArrowheads="1"/>
        </xdr:cNvSpPr>
      </xdr:nvSpPr>
      <xdr:spPr>
        <a:xfrm>
          <a:off x="990600" y="38966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676275</xdr:colOff>
      <xdr:row>226</xdr:row>
      <xdr:rowOff>0</xdr:rowOff>
    </xdr:from>
    <xdr:ext cx="76200" cy="200025"/>
    <xdr:sp fLocksText="0">
      <xdr:nvSpPr>
        <xdr:cNvPr id="19" name="Text Box 281"/>
        <xdr:cNvSpPr txBox="1">
          <a:spLocks noChangeArrowheads="1"/>
        </xdr:cNvSpPr>
      </xdr:nvSpPr>
      <xdr:spPr>
        <a:xfrm>
          <a:off x="990600" y="38966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676275</xdr:colOff>
      <xdr:row>226</xdr:row>
      <xdr:rowOff>0</xdr:rowOff>
    </xdr:from>
    <xdr:ext cx="76200" cy="200025"/>
    <xdr:sp fLocksText="0">
      <xdr:nvSpPr>
        <xdr:cNvPr id="20" name="Text Box 281"/>
        <xdr:cNvSpPr txBox="1">
          <a:spLocks noChangeArrowheads="1"/>
        </xdr:cNvSpPr>
      </xdr:nvSpPr>
      <xdr:spPr>
        <a:xfrm>
          <a:off x="990600" y="38966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676275</xdr:colOff>
      <xdr:row>226</xdr:row>
      <xdr:rowOff>0</xdr:rowOff>
    </xdr:from>
    <xdr:ext cx="76200" cy="200025"/>
    <xdr:sp fLocksText="0">
      <xdr:nvSpPr>
        <xdr:cNvPr id="21" name="Text Box 281"/>
        <xdr:cNvSpPr txBox="1">
          <a:spLocks noChangeArrowheads="1"/>
        </xdr:cNvSpPr>
      </xdr:nvSpPr>
      <xdr:spPr>
        <a:xfrm>
          <a:off x="990600" y="38966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676275</xdr:colOff>
      <xdr:row>226</xdr:row>
      <xdr:rowOff>0</xdr:rowOff>
    </xdr:from>
    <xdr:ext cx="76200" cy="200025"/>
    <xdr:sp fLocksText="0">
      <xdr:nvSpPr>
        <xdr:cNvPr id="22" name="Text Box 281"/>
        <xdr:cNvSpPr txBox="1">
          <a:spLocks noChangeArrowheads="1"/>
        </xdr:cNvSpPr>
      </xdr:nvSpPr>
      <xdr:spPr>
        <a:xfrm>
          <a:off x="990600" y="38966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676275</xdr:colOff>
      <xdr:row>226</xdr:row>
      <xdr:rowOff>0</xdr:rowOff>
    </xdr:from>
    <xdr:ext cx="76200" cy="200025"/>
    <xdr:sp fLocksText="0">
      <xdr:nvSpPr>
        <xdr:cNvPr id="23" name="Text Box 281"/>
        <xdr:cNvSpPr txBox="1">
          <a:spLocks noChangeArrowheads="1"/>
        </xdr:cNvSpPr>
      </xdr:nvSpPr>
      <xdr:spPr>
        <a:xfrm>
          <a:off x="990600" y="38966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676275</xdr:colOff>
      <xdr:row>226</xdr:row>
      <xdr:rowOff>0</xdr:rowOff>
    </xdr:from>
    <xdr:ext cx="76200" cy="200025"/>
    <xdr:sp fLocksText="0">
      <xdr:nvSpPr>
        <xdr:cNvPr id="24" name="Text Box 281"/>
        <xdr:cNvSpPr txBox="1">
          <a:spLocks noChangeArrowheads="1"/>
        </xdr:cNvSpPr>
      </xdr:nvSpPr>
      <xdr:spPr>
        <a:xfrm>
          <a:off x="990600" y="38966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676275</xdr:colOff>
      <xdr:row>226</xdr:row>
      <xdr:rowOff>0</xdr:rowOff>
    </xdr:from>
    <xdr:ext cx="76200" cy="200025"/>
    <xdr:sp fLocksText="0">
      <xdr:nvSpPr>
        <xdr:cNvPr id="25" name="Text Box 281"/>
        <xdr:cNvSpPr txBox="1">
          <a:spLocks noChangeArrowheads="1"/>
        </xdr:cNvSpPr>
      </xdr:nvSpPr>
      <xdr:spPr>
        <a:xfrm>
          <a:off x="990600" y="38966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676275</xdr:colOff>
      <xdr:row>226</xdr:row>
      <xdr:rowOff>0</xdr:rowOff>
    </xdr:from>
    <xdr:ext cx="76200" cy="200025"/>
    <xdr:sp fLocksText="0">
      <xdr:nvSpPr>
        <xdr:cNvPr id="26" name="Text Box 281"/>
        <xdr:cNvSpPr txBox="1">
          <a:spLocks noChangeArrowheads="1"/>
        </xdr:cNvSpPr>
      </xdr:nvSpPr>
      <xdr:spPr>
        <a:xfrm>
          <a:off x="990600" y="38966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676275</xdr:colOff>
      <xdr:row>227</xdr:row>
      <xdr:rowOff>0</xdr:rowOff>
    </xdr:from>
    <xdr:ext cx="76200" cy="190500"/>
    <xdr:sp fLocksText="0">
      <xdr:nvSpPr>
        <xdr:cNvPr id="27" name="Text Box 281"/>
        <xdr:cNvSpPr txBox="1">
          <a:spLocks noChangeArrowheads="1"/>
        </xdr:cNvSpPr>
      </xdr:nvSpPr>
      <xdr:spPr>
        <a:xfrm>
          <a:off x="990600" y="39138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676275</xdr:colOff>
      <xdr:row>227</xdr:row>
      <xdr:rowOff>0</xdr:rowOff>
    </xdr:from>
    <xdr:ext cx="76200" cy="190500"/>
    <xdr:sp fLocksText="0">
      <xdr:nvSpPr>
        <xdr:cNvPr id="28" name="Text Box 281"/>
        <xdr:cNvSpPr txBox="1">
          <a:spLocks noChangeArrowheads="1"/>
        </xdr:cNvSpPr>
      </xdr:nvSpPr>
      <xdr:spPr>
        <a:xfrm>
          <a:off x="990600" y="39138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676275</xdr:colOff>
      <xdr:row>227</xdr:row>
      <xdr:rowOff>0</xdr:rowOff>
    </xdr:from>
    <xdr:ext cx="76200" cy="190500"/>
    <xdr:sp fLocksText="0">
      <xdr:nvSpPr>
        <xdr:cNvPr id="29" name="Text Box 281"/>
        <xdr:cNvSpPr txBox="1">
          <a:spLocks noChangeArrowheads="1"/>
        </xdr:cNvSpPr>
      </xdr:nvSpPr>
      <xdr:spPr>
        <a:xfrm>
          <a:off x="990600" y="39138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676275</xdr:colOff>
      <xdr:row>227</xdr:row>
      <xdr:rowOff>0</xdr:rowOff>
    </xdr:from>
    <xdr:ext cx="76200" cy="190500"/>
    <xdr:sp fLocksText="0">
      <xdr:nvSpPr>
        <xdr:cNvPr id="30" name="Text Box 281"/>
        <xdr:cNvSpPr txBox="1">
          <a:spLocks noChangeArrowheads="1"/>
        </xdr:cNvSpPr>
      </xdr:nvSpPr>
      <xdr:spPr>
        <a:xfrm>
          <a:off x="990600" y="39138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676275</xdr:colOff>
      <xdr:row>227</xdr:row>
      <xdr:rowOff>0</xdr:rowOff>
    </xdr:from>
    <xdr:ext cx="76200" cy="190500"/>
    <xdr:sp fLocksText="0">
      <xdr:nvSpPr>
        <xdr:cNvPr id="31" name="Text Box 281"/>
        <xdr:cNvSpPr txBox="1">
          <a:spLocks noChangeArrowheads="1"/>
        </xdr:cNvSpPr>
      </xdr:nvSpPr>
      <xdr:spPr>
        <a:xfrm>
          <a:off x="990600" y="39138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676275</xdr:colOff>
      <xdr:row>227</xdr:row>
      <xdr:rowOff>0</xdr:rowOff>
    </xdr:from>
    <xdr:ext cx="76200" cy="190500"/>
    <xdr:sp fLocksText="0">
      <xdr:nvSpPr>
        <xdr:cNvPr id="32" name="Text Box 281"/>
        <xdr:cNvSpPr txBox="1">
          <a:spLocks noChangeArrowheads="1"/>
        </xdr:cNvSpPr>
      </xdr:nvSpPr>
      <xdr:spPr>
        <a:xfrm>
          <a:off x="990600" y="39138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676275</xdr:colOff>
      <xdr:row>227</xdr:row>
      <xdr:rowOff>0</xdr:rowOff>
    </xdr:from>
    <xdr:ext cx="76200" cy="190500"/>
    <xdr:sp fLocksText="0">
      <xdr:nvSpPr>
        <xdr:cNvPr id="33" name="Text Box 281"/>
        <xdr:cNvSpPr txBox="1">
          <a:spLocks noChangeArrowheads="1"/>
        </xdr:cNvSpPr>
      </xdr:nvSpPr>
      <xdr:spPr>
        <a:xfrm>
          <a:off x="990600" y="39138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676275</xdr:colOff>
      <xdr:row>227</xdr:row>
      <xdr:rowOff>0</xdr:rowOff>
    </xdr:from>
    <xdr:ext cx="76200" cy="190500"/>
    <xdr:sp fLocksText="0">
      <xdr:nvSpPr>
        <xdr:cNvPr id="34" name="Text Box 281"/>
        <xdr:cNvSpPr txBox="1">
          <a:spLocks noChangeArrowheads="1"/>
        </xdr:cNvSpPr>
      </xdr:nvSpPr>
      <xdr:spPr>
        <a:xfrm>
          <a:off x="990600" y="39138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676275</xdr:colOff>
      <xdr:row>227</xdr:row>
      <xdr:rowOff>0</xdr:rowOff>
    </xdr:from>
    <xdr:ext cx="76200" cy="190500"/>
    <xdr:sp fLocksText="0">
      <xdr:nvSpPr>
        <xdr:cNvPr id="35" name="Text Box 281"/>
        <xdr:cNvSpPr txBox="1">
          <a:spLocks noChangeArrowheads="1"/>
        </xdr:cNvSpPr>
      </xdr:nvSpPr>
      <xdr:spPr>
        <a:xfrm>
          <a:off x="990600" y="39138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676275</xdr:colOff>
      <xdr:row>227</xdr:row>
      <xdr:rowOff>0</xdr:rowOff>
    </xdr:from>
    <xdr:ext cx="76200" cy="190500"/>
    <xdr:sp fLocksText="0">
      <xdr:nvSpPr>
        <xdr:cNvPr id="36" name="Text Box 281"/>
        <xdr:cNvSpPr txBox="1">
          <a:spLocks noChangeArrowheads="1"/>
        </xdr:cNvSpPr>
      </xdr:nvSpPr>
      <xdr:spPr>
        <a:xfrm>
          <a:off x="990600" y="39138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676275</xdr:colOff>
      <xdr:row>227</xdr:row>
      <xdr:rowOff>0</xdr:rowOff>
    </xdr:from>
    <xdr:ext cx="76200" cy="190500"/>
    <xdr:sp fLocksText="0">
      <xdr:nvSpPr>
        <xdr:cNvPr id="37" name="Text Box 281"/>
        <xdr:cNvSpPr txBox="1">
          <a:spLocks noChangeArrowheads="1"/>
        </xdr:cNvSpPr>
      </xdr:nvSpPr>
      <xdr:spPr>
        <a:xfrm>
          <a:off x="990600" y="39138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676275</xdr:colOff>
      <xdr:row>227</xdr:row>
      <xdr:rowOff>0</xdr:rowOff>
    </xdr:from>
    <xdr:ext cx="76200" cy="190500"/>
    <xdr:sp fLocksText="0">
      <xdr:nvSpPr>
        <xdr:cNvPr id="38" name="Text Box 281"/>
        <xdr:cNvSpPr txBox="1">
          <a:spLocks noChangeArrowheads="1"/>
        </xdr:cNvSpPr>
      </xdr:nvSpPr>
      <xdr:spPr>
        <a:xfrm>
          <a:off x="990600" y="39138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676275</xdr:colOff>
      <xdr:row>227</xdr:row>
      <xdr:rowOff>0</xdr:rowOff>
    </xdr:from>
    <xdr:ext cx="76200" cy="190500"/>
    <xdr:sp fLocksText="0">
      <xdr:nvSpPr>
        <xdr:cNvPr id="39" name="Text Box 281"/>
        <xdr:cNvSpPr txBox="1">
          <a:spLocks noChangeArrowheads="1"/>
        </xdr:cNvSpPr>
      </xdr:nvSpPr>
      <xdr:spPr>
        <a:xfrm>
          <a:off x="990600" y="39138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676275</xdr:colOff>
      <xdr:row>227</xdr:row>
      <xdr:rowOff>0</xdr:rowOff>
    </xdr:from>
    <xdr:ext cx="76200" cy="190500"/>
    <xdr:sp fLocksText="0">
      <xdr:nvSpPr>
        <xdr:cNvPr id="40" name="Text Box 281"/>
        <xdr:cNvSpPr txBox="1">
          <a:spLocks noChangeArrowheads="1"/>
        </xdr:cNvSpPr>
      </xdr:nvSpPr>
      <xdr:spPr>
        <a:xfrm>
          <a:off x="990600" y="39138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676275</xdr:colOff>
      <xdr:row>227</xdr:row>
      <xdr:rowOff>0</xdr:rowOff>
    </xdr:from>
    <xdr:ext cx="76200" cy="190500"/>
    <xdr:sp fLocksText="0">
      <xdr:nvSpPr>
        <xdr:cNvPr id="41" name="Text Box 281"/>
        <xdr:cNvSpPr txBox="1">
          <a:spLocks noChangeArrowheads="1"/>
        </xdr:cNvSpPr>
      </xdr:nvSpPr>
      <xdr:spPr>
        <a:xfrm>
          <a:off x="990600" y="39138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676275</xdr:colOff>
      <xdr:row>227</xdr:row>
      <xdr:rowOff>0</xdr:rowOff>
    </xdr:from>
    <xdr:ext cx="76200" cy="190500"/>
    <xdr:sp fLocksText="0">
      <xdr:nvSpPr>
        <xdr:cNvPr id="42" name="Text Box 281"/>
        <xdr:cNvSpPr txBox="1">
          <a:spLocks noChangeArrowheads="1"/>
        </xdr:cNvSpPr>
      </xdr:nvSpPr>
      <xdr:spPr>
        <a:xfrm>
          <a:off x="990600" y="39138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676275</xdr:colOff>
      <xdr:row>227</xdr:row>
      <xdr:rowOff>0</xdr:rowOff>
    </xdr:from>
    <xdr:ext cx="76200" cy="190500"/>
    <xdr:sp fLocksText="0">
      <xdr:nvSpPr>
        <xdr:cNvPr id="43" name="Text Box 281"/>
        <xdr:cNvSpPr txBox="1">
          <a:spLocks noChangeArrowheads="1"/>
        </xdr:cNvSpPr>
      </xdr:nvSpPr>
      <xdr:spPr>
        <a:xfrm>
          <a:off x="990600" y="39138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676275</xdr:colOff>
      <xdr:row>227</xdr:row>
      <xdr:rowOff>0</xdr:rowOff>
    </xdr:from>
    <xdr:ext cx="76200" cy="190500"/>
    <xdr:sp fLocksText="0">
      <xdr:nvSpPr>
        <xdr:cNvPr id="44" name="Text Box 281"/>
        <xdr:cNvSpPr txBox="1">
          <a:spLocks noChangeArrowheads="1"/>
        </xdr:cNvSpPr>
      </xdr:nvSpPr>
      <xdr:spPr>
        <a:xfrm>
          <a:off x="990600" y="39138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676275</xdr:colOff>
      <xdr:row>227</xdr:row>
      <xdr:rowOff>0</xdr:rowOff>
    </xdr:from>
    <xdr:ext cx="76200" cy="190500"/>
    <xdr:sp fLocksText="0">
      <xdr:nvSpPr>
        <xdr:cNvPr id="45" name="Text Box 281"/>
        <xdr:cNvSpPr txBox="1">
          <a:spLocks noChangeArrowheads="1"/>
        </xdr:cNvSpPr>
      </xdr:nvSpPr>
      <xdr:spPr>
        <a:xfrm>
          <a:off x="990600" y="39138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676275</xdr:colOff>
      <xdr:row>227</xdr:row>
      <xdr:rowOff>0</xdr:rowOff>
    </xdr:from>
    <xdr:ext cx="76200" cy="190500"/>
    <xdr:sp fLocksText="0">
      <xdr:nvSpPr>
        <xdr:cNvPr id="46" name="Text Box 281"/>
        <xdr:cNvSpPr txBox="1">
          <a:spLocks noChangeArrowheads="1"/>
        </xdr:cNvSpPr>
      </xdr:nvSpPr>
      <xdr:spPr>
        <a:xfrm>
          <a:off x="990600" y="39138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676275</xdr:colOff>
      <xdr:row>227</xdr:row>
      <xdr:rowOff>0</xdr:rowOff>
    </xdr:from>
    <xdr:ext cx="76200" cy="190500"/>
    <xdr:sp fLocksText="0">
      <xdr:nvSpPr>
        <xdr:cNvPr id="47" name="Text Box 281"/>
        <xdr:cNvSpPr txBox="1">
          <a:spLocks noChangeArrowheads="1"/>
        </xdr:cNvSpPr>
      </xdr:nvSpPr>
      <xdr:spPr>
        <a:xfrm>
          <a:off x="990600" y="39138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676275</xdr:colOff>
      <xdr:row>227</xdr:row>
      <xdr:rowOff>0</xdr:rowOff>
    </xdr:from>
    <xdr:ext cx="76200" cy="190500"/>
    <xdr:sp fLocksText="0">
      <xdr:nvSpPr>
        <xdr:cNvPr id="48" name="Text Box 281"/>
        <xdr:cNvSpPr txBox="1">
          <a:spLocks noChangeArrowheads="1"/>
        </xdr:cNvSpPr>
      </xdr:nvSpPr>
      <xdr:spPr>
        <a:xfrm>
          <a:off x="990600" y="39138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676275</xdr:colOff>
      <xdr:row>227</xdr:row>
      <xdr:rowOff>0</xdr:rowOff>
    </xdr:from>
    <xdr:ext cx="76200" cy="190500"/>
    <xdr:sp fLocksText="0">
      <xdr:nvSpPr>
        <xdr:cNvPr id="49" name="Text Box 281"/>
        <xdr:cNvSpPr txBox="1">
          <a:spLocks noChangeArrowheads="1"/>
        </xdr:cNvSpPr>
      </xdr:nvSpPr>
      <xdr:spPr>
        <a:xfrm>
          <a:off x="990600" y="39138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676275</xdr:colOff>
      <xdr:row>227</xdr:row>
      <xdr:rowOff>0</xdr:rowOff>
    </xdr:from>
    <xdr:ext cx="76200" cy="190500"/>
    <xdr:sp fLocksText="0">
      <xdr:nvSpPr>
        <xdr:cNvPr id="50" name="Text Box 281"/>
        <xdr:cNvSpPr txBox="1">
          <a:spLocks noChangeArrowheads="1"/>
        </xdr:cNvSpPr>
      </xdr:nvSpPr>
      <xdr:spPr>
        <a:xfrm>
          <a:off x="990600" y="39138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676275</xdr:colOff>
      <xdr:row>227</xdr:row>
      <xdr:rowOff>0</xdr:rowOff>
    </xdr:from>
    <xdr:ext cx="76200" cy="190500"/>
    <xdr:sp fLocksText="0">
      <xdr:nvSpPr>
        <xdr:cNvPr id="51" name="Text Box 281"/>
        <xdr:cNvSpPr txBox="1">
          <a:spLocks noChangeArrowheads="1"/>
        </xdr:cNvSpPr>
      </xdr:nvSpPr>
      <xdr:spPr>
        <a:xfrm>
          <a:off x="990600" y="39138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676275</xdr:colOff>
      <xdr:row>227</xdr:row>
      <xdr:rowOff>0</xdr:rowOff>
    </xdr:from>
    <xdr:ext cx="76200" cy="190500"/>
    <xdr:sp fLocksText="0">
      <xdr:nvSpPr>
        <xdr:cNvPr id="52" name="Text Box 281"/>
        <xdr:cNvSpPr txBox="1">
          <a:spLocks noChangeArrowheads="1"/>
        </xdr:cNvSpPr>
      </xdr:nvSpPr>
      <xdr:spPr>
        <a:xfrm>
          <a:off x="990600" y="39138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676275</xdr:colOff>
      <xdr:row>227</xdr:row>
      <xdr:rowOff>0</xdr:rowOff>
    </xdr:from>
    <xdr:ext cx="76200" cy="190500"/>
    <xdr:sp fLocksText="0">
      <xdr:nvSpPr>
        <xdr:cNvPr id="53" name="Text Box 281"/>
        <xdr:cNvSpPr txBox="1">
          <a:spLocks noChangeArrowheads="1"/>
        </xdr:cNvSpPr>
      </xdr:nvSpPr>
      <xdr:spPr>
        <a:xfrm>
          <a:off x="990600" y="39138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676275</xdr:colOff>
      <xdr:row>227</xdr:row>
      <xdr:rowOff>0</xdr:rowOff>
    </xdr:from>
    <xdr:ext cx="76200" cy="190500"/>
    <xdr:sp fLocksText="0">
      <xdr:nvSpPr>
        <xdr:cNvPr id="54" name="Text Box 281"/>
        <xdr:cNvSpPr txBox="1">
          <a:spLocks noChangeArrowheads="1"/>
        </xdr:cNvSpPr>
      </xdr:nvSpPr>
      <xdr:spPr>
        <a:xfrm>
          <a:off x="990600" y="39138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676275</xdr:colOff>
      <xdr:row>227</xdr:row>
      <xdr:rowOff>0</xdr:rowOff>
    </xdr:from>
    <xdr:ext cx="76200" cy="190500"/>
    <xdr:sp fLocksText="0">
      <xdr:nvSpPr>
        <xdr:cNvPr id="55" name="Text Box 281"/>
        <xdr:cNvSpPr txBox="1">
          <a:spLocks noChangeArrowheads="1"/>
        </xdr:cNvSpPr>
      </xdr:nvSpPr>
      <xdr:spPr>
        <a:xfrm>
          <a:off x="990600" y="39138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676275</xdr:colOff>
      <xdr:row>227</xdr:row>
      <xdr:rowOff>0</xdr:rowOff>
    </xdr:from>
    <xdr:ext cx="76200" cy="190500"/>
    <xdr:sp fLocksText="0">
      <xdr:nvSpPr>
        <xdr:cNvPr id="56" name="Text Box 281"/>
        <xdr:cNvSpPr txBox="1">
          <a:spLocks noChangeArrowheads="1"/>
        </xdr:cNvSpPr>
      </xdr:nvSpPr>
      <xdr:spPr>
        <a:xfrm>
          <a:off x="990600" y="39138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676275</xdr:colOff>
      <xdr:row>227</xdr:row>
      <xdr:rowOff>0</xdr:rowOff>
    </xdr:from>
    <xdr:ext cx="76200" cy="190500"/>
    <xdr:sp fLocksText="0">
      <xdr:nvSpPr>
        <xdr:cNvPr id="57" name="Text Box 281"/>
        <xdr:cNvSpPr txBox="1">
          <a:spLocks noChangeArrowheads="1"/>
        </xdr:cNvSpPr>
      </xdr:nvSpPr>
      <xdr:spPr>
        <a:xfrm>
          <a:off x="990600" y="39138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676275</xdr:colOff>
      <xdr:row>227</xdr:row>
      <xdr:rowOff>0</xdr:rowOff>
    </xdr:from>
    <xdr:ext cx="76200" cy="190500"/>
    <xdr:sp fLocksText="0">
      <xdr:nvSpPr>
        <xdr:cNvPr id="58" name="Text Box 281"/>
        <xdr:cNvSpPr txBox="1">
          <a:spLocks noChangeArrowheads="1"/>
        </xdr:cNvSpPr>
      </xdr:nvSpPr>
      <xdr:spPr>
        <a:xfrm>
          <a:off x="990600" y="39138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676275</xdr:colOff>
      <xdr:row>227</xdr:row>
      <xdr:rowOff>0</xdr:rowOff>
    </xdr:from>
    <xdr:ext cx="76200" cy="190500"/>
    <xdr:sp fLocksText="0">
      <xdr:nvSpPr>
        <xdr:cNvPr id="59" name="Text Box 281"/>
        <xdr:cNvSpPr txBox="1">
          <a:spLocks noChangeArrowheads="1"/>
        </xdr:cNvSpPr>
      </xdr:nvSpPr>
      <xdr:spPr>
        <a:xfrm>
          <a:off x="990600" y="39138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676275</xdr:colOff>
      <xdr:row>227</xdr:row>
      <xdr:rowOff>0</xdr:rowOff>
    </xdr:from>
    <xdr:ext cx="76200" cy="190500"/>
    <xdr:sp fLocksText="0">
      <xdr:nvSpPr>
        <xdr:cNvPr id="60" name="Text Box 281"/>
        <xdr:cNvSpPr txBox="1">
          <a:spLocks noChangeArrowheads="1"/>
        </xdr:cNvSpPr>
      </xdr:nvSpPr>
      <xdr:spPr>
        <a:xfrm>
          <a:off x="990600" y="39138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676275</xdr:colOff>
      <xdr:row>227</xdr:row>
      <xdr:rowOff>0</xdr:rowOff>
    </xdr:from>
    <xdr:ext cx="76200" cy="190500"/>
    <xdr:sp fLocksText="0">
      <xdr:nvSpPr>
        <xdr:cNvPr id="61" name="Text Box 281"/>
        <xdr:cNvSpPr txBox="1">
          <a:spLocks noChangeArrowheads="1"/>
        </xdr:cNvSpPr>
      </xdr:nvSpPr>
      <xdr:spPr>
        <a:xfrm>
          <a:off x="990600" y="39138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676275</xdr:colOff>
      <xdr:row>227</xdr:row>
      <xdr:rowOff>0</xdr:rowOff>
    </xdr:from>
    <xdr:ext cx="76200" cy="190500"/>
    <xdr:sp fLocksText="0">
      <xdr:nvSpPr>
        <xdr:cNvPr id="62" name="Text Box 281"/>
        <xdr:cNvSpPr txBox="1">
          <a:spLocks noChangeArrowheads="1"/>
        </xdr:cNvSpPr>
      </xdr:nvSpPr>
      <xdr:spPr>
        <a:xfrm>
          <a:off x="990600" y="39138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676275</xdr:colOff>
      <xdr:row>227</xdr:row>
      <xdr:rowOff>0</xdr:rowOff>
    </xdr:from>
    <xdr:ext cx="76200" cy="190500"/>
    <xdr:sp fLocksText="0">
      <xdr:nvSpPr>
        <xdr:cNvPr id="63" name="Text Box 281"/>
        <xdr:cNvSpPr txBox="1">
          <a:spLocks noChangeArrowheads="1"/>
        </xdr:cNvSpPr>
      </xdr:nvSpPr>
      <xdr:spPr>
        <a:xfrm>
          <a:off x="990600" y="39138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676275</xdr:colOff>
      <xdr:row>227</xdr:row>
      <xdr:rowOff>0</xdr:rowOff>
    </xdr:from>
    <xdr:ext cx="76200" cy="190500"/>
    <xdr:sp fLocksText="0">
      <xdr:nvSpPr>
        <xdr:cNvPr id="64" name="Text Box 281"/>
        <xdr:cNvSpPr txBox="1">
          <a:spLocks noChangeArrowheads="1"/>
        </xdr:cNvSpPr>
      </xdr:nvSpPr>
      <xdr:spPr>
        <a:xfrm>
          <a:off x="990600" y="39138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676275</xdr:colOff>
      <xdr:row>227</xdr:row>
      <xdr:rowOff>0</xdr:rowOff>
    </xdr:from>
    <xdr:ext cx="76200" cy="190500"/>
    <xdr:sp fLocksText="0">
      <xdr:nvSpPr>
        <xdr:cNvPr id="65" name="Text Box 281"/>
        <xdr:cNvSpPr txBox="1">
          <a:spLocks noChangeArrowheads="1"/>
        </xdr:cNvSpPr>
      </xdr:nvSpPr>
      <xdr:spPr>
        <a:xfrm>
          <a:off x="990600" y="39138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676275</xdr:colOff>
      <xdr:row>227</xdr:row>
      <xdr:rowOff>0</xdr:rowOff>
    </xdr:from>
    <xdr:ext cx="76200" cy="190500"/>
    <xdr:sp fLocksText="0">
      <xdr:nvSpPr>
        <xdr:cNvPr id="66" name="Text Box 281"/>
        <xdr:cNvSpPr txBox="1">
          <a:spLocks noChangeArrowheads="1"/>
        </xdr:cNvSpPr>
      </xdr:nvSpPr>
      <xdr:spPr>
        <a:xfrm>
          <a:off x="990600" y="39138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676275</xdr:colOff>
      <xdr:row>227</xdr:row>
      <xdr:rowOff>0</xdr:rowOff>
    </xdr:from>
    <xdr:ext cx="76200" cy="190500"/>
    <xdr:sp fLocksText="0">
      <xdr:nvSpPr>
        <xdr:cNvPr id="67" name="Text Box 281"/>
        <xdr:cNvSpPr txBox="1">
          <a:spLocks noChangeArrowheads="1"/>
        </xdr:cNvSpPr>
      </xdr:nvSpPr>
      <xdr:spPr>
        <a:xfrm>
          <a:off x="990600" y="39138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676275</xdr:colOff>
      <xdr:row>227</xdr:row>
      <xdr:rowOff>0</xdr:rowOff>
    </xdr:from>
    <xdr:ext cx="76200" cy="190500"/>
    <xdr:sp fLocksText="0">
      <xdr:nvSpPr>
        <xdr:cNvPr id="68" name="Text Box 281"/>
        <xdr:cNvSpPr txBox="1">
          <a:spLocks noChangeArrowheads="1"/>
        </xdr:cNvSpPr>
      </xdr:nvSpPr>
      <xdr:spPr>
        <a:xfrm>
          <a:off x="990600" y="39138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676275</xdr:colOff>
      <xdr:row>227</xdr:row>
      <xdr:rowOff>0</xdr:rowOff>
    </xdr:from>
    <xdr:ext cx="76200" cy="190500"/>
    <xdr:sp fLocksText="0">
      <xdr:nvSpPr>
        <xdr:cNvPr id="69" name="Text Box 281"/>
        <xdr:cNvSpPr txBox="1">
          <a:spLocks noChangeArrowheads="1"/>
        </xdr:cNvSpPr>
      </xdr:nvSpPr>
      <xdr:spPr>
        <a:xfrm>
          <a:off x="990600" y="39138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676275</xdr:colOff>
      <xdr:row>227</xdr:row>
      <xdr:rowOff>0</xdr:rowOff>
    </xdr:from>
    <xdr:ext cx="76200" cy="190500"/>
    <xdr:sp fLocksText="0">
      <xdr:nvSpPr>
        <xdr:cNvPr id="70" name="Text Box 281"/>
        <xdr:cNvSpPr txBox="1">
          <a:spLocks noChangeArrowheads="1"/>
        </xdr:cNvSpPr>
      </xdr:nvSpPr>
      <xdr:spPr>
        <a:xfrm>
          <a:off x="990600" y="39138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676275</xdr:colOff>
      <xdr:row>227</xdr:row>
      <xdr:rowOff>0</xdr:rowOff>
    </xdr:from>
    <xdr:ext cx="76200" cy="190500"/>
    <xdr:sp fLocksText="0">
      <xdr:nvSpPr>
        <xdr:cNvPr id="71" name="Text Box 281"/>
        <xdr:cNvSpPr txBox="1">
          <a:spLocks noChangeArrowheads="1"/>
        </xdr:cNvSpPr>
      </xdr:nvSpPr>
      <xdr:spPr>
        <a:xfrm>
          <a:off x="990600" y="39138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676275</xdr:colOff>
      <xdr:row>227</xdr:row>
      <xdr:rowOff>0</xdr:rowOff>
    </xdr:from>
    <xdr:ext cx="76200" cy="190500"/>
    <xdr:sp fLocksText="0">
      <xdr:nvSpPr>
        <xdr:cNvPr id="72" name="Text Box 281"/>
        <xdr:cNvSpPr txBox="1">
          <a:spLocks noChangeArrowheads="1"/>
        </xdr:cNvSpPr>
      </xdr:nvSpPr>
      <xdr:spPr>
        <a:xfrm>
          <a:off x="990600" y="39138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676275</xdr:colOff>
      <xdr:row>227</xdr:row>
      <xdr:rowOff>0</xdr:rowOff>
    </xdr:from>
    <xdr:ext cx="76200" cy="190500"/>
    <xdr:sp fLocksText="0">
      <xdr:nvSpPr>
        <xdr:cNvPr id="73" name="Text Box 281"/>
        <xdr:cNvSpPr txBox="1">
          <a:spLocks noChangeArrowheads="1"/>
        </xdr:cNvSpPr>
      </xdr:nvSpPr>
      <xdr:spPr>
        <a:xfrm>
          <a:off x="990600" y="39138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676275</xdr:colOff>
      <xdr:row>227</xdr:row>
      <xdr:rowOff>0</xdr:rowOff>
    </xdr:from>
    <xdr:ext cx="76200" cy="190500"/>
    <xdr:sp fLocksText="0">
      <xdr:nvSpPr>
        <xdr:cNvPr id="74" name="Text Box 281"/>
        <xdr:cNvSpPr txBox="1">
          <a:spLocks noChangeArrowheads="1"/>
        </xdr:cNvSpPr>
      </xdr:nvSpPr>
      <xdr:spPr>
        <a:xfrm>
          <a:off x="990600" y="39138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676275</xdr:colOff>
      <xdr:row>227</xdr:row>
      <xdr:rowOff>0</xdr:rowOff>
    </xdr:from>
    <xdr:ext cx="76200" cy="190500"/>
    <xdr:sp fLocksText="0">
      <xdr:nvSpPr>
        <xdr:cNvPr id="75" name="Text Box 281"/>
        <xdr:cNvSpPr txBox="1">
          <a:spLocks noChangeArrowheads="1"/>
        </xdr:cNvSpPr>
      </xdr:nvSpPr>
      <xdr:spPr>
        <a:xfrm>
          <a:off x="990600" y="39138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676275</xdr:colOff>
      <xdr:row>227</xdr:row>
      <xdr:rowOff>0</xdr:rowOff>
    </xdr:from>
    <xdr:ext cx="76200" cy="190500"/>
    <xdr:sp fLocksText="0">
      <xdr:nvSpPr>
        <xdr:cNvPr id="76" name="Text Box 281"/>
        <xdr:cNvSpPr txBox="1">
          <a:spLocks noChangeArrowheads="1"/>
        </xdr:cNvSpPr>
      </xdr:nvSpPr>
      <xdr:spPr>
        <a:xfrm>
          <a:off x="990600" y="39138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676275</xdr:colOff>
      <xdr:row>227</xdr:row>
      <xdr:rowOff>0</xdr:rowOff>
    </xdr:from>
    <xdr:ext cx="76200" cy="190500"/>
    <xdr:sp fLocksText="0">
      <xdr:nvSpPr>
        <xdr:cNvPr id="77" name="Text Box 281"/>
        <xdr:cNvSpPr txBox="1">
          <a:spLocks noChangeArrowheads="1"/>
        </xdr:cNvSpPr>
      </xdr:nvSpPr>
      <xdr:spPr>
        <a:xfrm>
          <a:off x="990600" y="39138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676275</xdr:colOff>
      <xdr:row>227</xdr:row>
      <xdr:rowOff>0</xdr:rowOff>
    </xdr:from>
    <xdr:ext cx="76200" cy="190500"/>
    <xdr:sp fLocksText="0">
      <xdr:nvSpPr>
        <xdr:cNvPr id="78" name="Text Box 281"/>
        <xdr:cNvSpPr txBox="1">
          <a:spLocks noChangeArrowheads="1"/>
        </xdr:cNvSpPr>
      </xdr:nvSpPr>
      <xdr:spPr>
        <a:xfrm>
          <a:off x="990600" y="39138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676275</xdr:colOff>
      <xdr:row>223</xdr:row>
      <xdr:rowOff>0</xdr:rowOff>
    </xdr:from>
    <xdr:ext cx="76200" cy="190500"/>
    <xdr:sp fLocksText="0">
      <xdr:nvSpPr>
        <xdr:cNvPr id="79" name="Text Box 281"/>
        <xdr:cNvSpPr txBox="1">
          <a:spLocks noChangeArrowheads="1"/>
        </xdr:cNvSpPr>
      </xdr:nvSpPr>
      <xdr:spPr>
        <a:xfrm>
          <a:off x="990600" y="38471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676275</xdr:colOff>
      <xdr:row>223</xdr:row>
      <xdr:rowOff>0</xdr:rowOff>
    </xdr:from>
    <xdr:ext cx="76200" cy="190500"/>
    <xdr:sp fLocksText="0">
      <xdr:nvSpPr>
        <xdr:cNvPr id="80" name="Text Box 281"/>
        <xdr:cNvSpPr txBox="1">
          <a:spLocks noChangeArrowheads="1"/>
        </xdr:cNvSpPr>
      </xdr:nvSpPr>
      <xdr:spPr>
        <a:xfrm>
          <a:off x="990600" y="38471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676275</xdr:colOff>
      <xdr:row>223</xdr:row>
      <xdr:rowOff>0</xdr:rowOff>
    </xdr:from>
    <xdr:ext cx="76200" cy="190500"/>
    <xdr:sp fLocksText="0">
      <xdr:nvSpPr>
        <xdr:cNvPr id="81" name="Text Box 281"/>
        <xdr:cNvSpPr txBox="1">
          <a:spLocks noChangeArrowheads="1"/>
        </xdr:cNvSpPr>
      </xdr:nvSpPr>
      <xdr:spPr>
        <a:xfrm>
          <a:off x="990600" y="38471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676275</xdr:colOff>
      <xdr:row>223</xdr:row>
      <xdr:rowOff>0</xdr:rowOff>
    </xdr:from>
    <xdr:ext cx="76200" cy="190500"/>
    <xdr:sp fLocksText="0">
      <xdr:nvSpPr>
        <xdr:cNvPr id="82" name="Text Box 281"/>
        <xdr:cNvSpPr txBox="1">
          <a:spLocks noChangeArrowheads="1"/>
        </xdr:cNvSpPr>
      </xdr:nvSpPr>
      <xdr:spPr>
        <a:xfrm>
          <a:off x="990600" y="38471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676275</xdr:colOff>
      <xdr:row>223</xdr:row>
      <xdr:rowOff>0</xdr:rowOff>
    </xdr:from>
    <xdr:ext cx="76200" cy="190500"/>
    <xdr:sp fLocksText="0">
      <xdr:nvSpPr>
        <xdr:cNvPr id="83" name="Text Box 281"/>
        <xdr:cNvSpPr txBox="1">
          <a:spLocks noChangeArrowheads="1"/>
        </xdr:cNvSpPr>
      </xdr:nvSpPr>
      <xdr:spPr>
        <a:xfrm>
          <a:off x="990600" y="38471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676275</xdr:colOff>
      <xdr:row>223</xdr:row>
      <xdr:rowOff>0</xdr:rowOff>
    </xdr:from>
    <xdr:ext cx="76200" cy="190500"/>
    <xdr:sp fLocksText="0">
      <xdr:nvSpPr>
        <xdr:cNvPr id="84" name="Text Box 281"/>
        <xdr:cNvSpPr txBox="1">
          <a:spLocks noChangeArrowheads="1"/>
        </xdr:cNvSpPr>
      </xdr:nvSpPr>
      <xdr:spPr>
        <a:xfrm>
          <a:off x="990600" y="38471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676275</xdr:colOff>
      <xdr:row>223</xdr:row>
      <xdr:rowOff>0</xdr:rowOff>
    </xdr:from>
    <xdr:ext cx="76200" cy="190500"/>
    <xdr:sp fLocksText="0">
      <xdr:nvSpPr>
        <xdr:cNvPr id="85" name="Text Box 281"/>
        <xdr:cNvSpPr txBox="1">
          <a:spLocks noChangeArrowheads="1"/>
        </xdr:cNvSpPr>
      </xdr:nvSpPr>
      <xdr:spPr>
        <a:xfrm>
          <a:off x="990600" y="38471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676275</xdr:colOff>
      <xdr:row>223</xdr:row>
      <xdr:rowOff>0</xdr:rowOff>
    </xdr:from>
    <xdr:ext cx="76200" cy="190500"/>
    <xdr:sp fLocksText="0">
      <xdr:nvSpPr>
        <xdr:cNvPr id="86" name="Text Box 281"/>
        <xdr:cNvSpPr txBox="1">
          <a:spLocks noChangeArrowheads="1"/>
        </xdr:cNvSpPr>
      </xdr:nvSpPr>
      <xdr:spPr>
        <a:xfrm>
          <a:off x="990600" y="38471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676275</xdr:colOff>
      <xdr:row>223</xdr:row>
      <xdr:rowOff>0</xdr:rowOff>
    </xdr:from>
    <xdr:ext cx="76200" cy="190500"/>
    <xdr:sp fLocksText="0">
      <xdr:nvSpPr>
        <xdr:cNvPr id="87" name="Text Box 281"/>
        <xdr:cNvSpPr txBox="1">
          <a:spLocks noChangeArrowheads="1"/>
        </xdr:cNvSpPr>
      </xdr:nvSpPr>
      <xdr:spPr>
        <a:xfrm>
          <a:off x="990600" y="38471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676275</xdr:colOff>
      <xdr:row>223</xdr:row>
      <xdr:rowOff>0</xdr:rowOff>
    </xdr:from>
    <xdr:ext cx="76200" cy="190500"/>
    <xdr:sp fLocksText="0">
      <xdr:nvSpPr>
        <xdr:cNvPr id="88" name="Text Box 281"/>
        <xdr:cNvSpPr txBox="1">
          <a:spLocks noChangeArrowheads="1"/>
        </xdr:cNvSpPr>
      </xdr:nvSpPr>
      <xdr:spPr>
        <a:xfrm>
          <a:off x="990600" y="38471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676275</xdr:colOff>
      <xdr:row>223</xdr:row>
      <xdr:rowOff>0</xdr:rowOff>
    </xdr:from>
    <xdr:ext cx="76200" cy="190500"/>
    <xdr:sp fLocksText="0">
      <xdr:nvSpPr>
        <xdr:cNvPr id="89" name="Text Box 281"/>
        <xdr:cNvSpPr txBox="1">
          <a:spLocks noChangeArrowheads="1"/>
        </xdr:cNvSpPr>
      </xdr:nvSpPr>
      <xdr:spPr>
        <a:xfrm>
          <a:off x="990600" y="38471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676275</xdr:colOff>
      <xdr:row>223</xdr:row>
      <xdr:rowOff>0</xdr:rowOff>
    </xdr:from>
    <xdr:ext cx="76200" cy="190500"/>
    <xdr:sp fLocksText="0">
      <xdr:nvSpPr>
        <xdr:cNvPr id="90" name="Text Box 281"/>
        <xdr:cNvSpPr txBox="1">
          <a:spLocks noChangeArrowheads="1"/>
        </xdr:cNvSpPr>
      </xdr:nvSpPr>
      <xdr:spPr>
        <a:xfrm>
          <a:off x="990600" y="38471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676275</xdr:colOff>
      <xdr:row>223</xdr:row>
      <xdr:rowOff>0</xdr:rowOff>
    </xdr:from>
    <xdr:ext cx="76200" cy="190500"/>
    <xdr:sp fLocksText="0">
      <xdr:nvSpPr>
        <xdr:cNvPr id="91" name="Text Box 281"/>
        <xdr:cNvSpPr txBox="1">
          <a:spLocks noChangeArrowheads="1"/>
        </xdr:cNvSpPr>
      </xdr:nvSpPr>
      <xdr:spPr>
        <a:xfrm>
          <a:off x="990600" y="38471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676275</xdr:colOff>
      <xdr:row>223</xdr:row>
      <xdr:rowOff>0</xdr:rowOff>
    </xdr:from>
    <xdr:ext cx="76200" cy="190500"/>
    <xdr:sp fLocksText="0">
      <xdr:nvSpPr>
        <xdr:cNvPr id="92" name="Text Box 281"/>
        <xdr:cNvSpPr txBox="1">
          <a:spLocks noChangeArrowheads="1"/>
        </xdr:cNvSpPr>
      </xdr:nvSpPr>
      <xdr:spPr>
        <a:xfrm>
          <a:off x="990600" y="38471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676275</xdr:colOff>
      <xdr:row>223</xdr:row>
      <xdr:rowOff>0</xdr:rowOff>
    </xdr:from>
    <xdr:ext cx="76200" cy="190500"/>
    <xdr:sp fLocksText="0">
      <xdr:nvSpPr>
        <xdr:cNvPr id="93" name="Text Box 281"/>
        <xdr:cNvSpPr txBox="1">
          <a:spLocks noChangeArrowheads="1"/>
        </xdr:cNvSpPr>
      </xdr:nvSpPr>
      <xdr:spPr>
        <a:xfrm>
          <a:off x="990600" y="38471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676275</xdr:colOff>
      <xdr:row>223</xdr:row>
      <xdr:rowOff>0</xdr:rowOff>
    </xdr:from>
    <xdr:ext cx="76200" cy="190500"/>
    <xdr:sp fLocksText="0">
      <xdr:nvSpPr>
        <xdr:cNvPr id="94" name="Text Box 281"/>
        <xdr:cNvSpPr txBox="1">
          <a:spLocks noChangeArrowheads="1"/>
        </xdr:cNvSpPr>
      </xdr:nvSpPr>
      <xdr:spPr>
        <a:xfrm>
          <a:off x="990600" y="38471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676275</xdr:colOff>
      <xdr:row>223</xdr:row>
      <xdr:rowOff>0</xdr:rowOff>
    </xdr:from>
    <xdr:ext cx="76200" cy="190500"/>
    <xdr:sp fLocksText="0">
      <xdr:nvSpPr>
        <xdr:cNvPr id="95" name="Text Box 281"/>
        <xdr:cNvSpPr txBox="1">
          <a:spLocks noChangeArrowheads="1"/>
        </xdr:cNvSpPr>
      </xdr:nvSpPr>
      <xdr:spPr>
        <a:xfrm>
          <a:off x="990600" y="38471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676275</xdr:colOff>
      <xdr:row>223</xdr:row>
      <xdr:rowOff>0</xdr:rowOff>
    </xdr:from>
    <xdr:ext cx="76200" cy="190500"/>
    <xdr:sp fLocksText="0">
      <xdr:nvSpPr>
        <xdr:cNvPr id="96" name="Text Box 281"/>
        <xdr:cNvSpPr txBox="1">
          <a:spLocks noChangeArrowheads="1"/>
        </xdr:cNvSpPr>
      </xdr:nvSpPr>
      <xdr:spPr>
        <a:xfrm>
          <a:off x="990600" y="38471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676275</xdr:colOff>
      <xdr:row>223</xdr:row>
      <xdr:rowOff>0</xdr:rowOff>
    </xdr:from>
    <xdr:ext cx="76200" cy="190500"/>
    <xdr:sp fLocksText="0">
      <xdr:nvSpPr>
        <xdr:cNvPr id="97" name="Text Box 281"/>
        <xdr:cNvSpPr txBox="1">
          <a:spLocks noChangeArrowheads="1"/>
        </xdr:cNvSpPr>
      </xdr:nvSpPr>
      <xdr:spPr>
        <a:xfrm>
          <a:off x="990600" y="38471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676275</xdr:colOff>
      <xdr:row>223</xdr:row>
      <xdr:rowOff>0</xdr:rowOff>
    </xdr:from>
    <xdr:ext cx="76200" cy="190500"/>
    <xdr:sp fLocksText="0">
      <xdr:nvSpPr>
        <xdr:cNvPr id="98" name="Text Box 281"/>
        <xdr:cNvSpPr txBox="1">
          <a:spLocks noChangeArrowheads="1"/>
        </xdr:cNvSpPr>
      </xdr:nvSpPr>
      <xdr:spPr>
        <a:xfrm>
          <a:off x="990600" y="38471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676275</xdr:colOff>
      <xdr:row>223</xdr:row>
      <xdr:rowOff>0</xdr:rowOff>
    </xdr:from>
    <xdr:ext cx="76200" cy="190500"/>
    <xdr:sp fLocksText="0">
      <xdr:nvSpPr>
        <xdr:cNvPr id="99" name="Text Box 281"/>
        <xdr:cNvSpPr txBox="1">
          <a:spLocks noChangeArrowheads="1"/>
        </xdr:cNvSpPr>
      </xdr:nvSpPr>
      <xdr:spPr>
        <a:xfrm>
          <a:off x="990600" y="38471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676275</xdr:colOff>
      <xdr:row>223</xdr:row>
      <xdr:rowOff>0</xdr:rowOff>
    </xdr:from>
    <xdr:ext cx="76200" cy="190500"/>
    <xdr:sp fLocksText="0">
      <xdr:nvSpPr>
        <xdr:cNvPr id="100" name="Text Box 281"/>
        <xdr:cNvSpPr txBox="1">
          <a:spLocks noChangeArrowheads="1"/>
        </xdr:cNvSpPr>
      </xdr:nvSpPr>
      <xdr:spPr>
        <a:xfrm>
          <a:off x="990600" y="38471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676275</xdr:colOff>
      <xdr:row>223</xdr:row>
      <xdr:rowOff>0</xdr:rowOff>
    </xdr:from>
    <xdr:ext cx="76200" cy="190500"/>
    <xdr:sp fLocksText="0">
      <xdr:nvSpPr>
        <xdr:cNvPr id="101" name="Text Box 281"/>
        <xdr:cNvSpPr txBox="1">
          <a:spLocks noChangeArrowheads="1"/>
        </xdr:cNvSpPr>
      </xdr:nvSpPr>
      <xdr:spPr>
        <a:xfrm>
          <a:off x="990600" y="38471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676275</xdr:colOff>
      <xdr:row>223</xdr:row>
      <xdr:rowOff>0</xdr:rowOff>
    </xdr:from>
    <xdr:ext cx="76200" cy="190500"/>
    <xdr:sp fLocksText="0">
      <xdr:nvSpPr>
        <xdr:cNvPr id="102" name="Text Box 281"/>
        <xdr:cNvSpPr txBox="1">
          <a:spLocks noChangeArrowheads="1"/>
        </xdr:cNvSpPr>
      </xdr:nvSpPr>
      <xdr:spPr>
        <a:xfrm>
          <a:off x="990600" y="38471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676275</xdr:colOff>
      <xdr:row>223</xdr:row>
      <xdr:rowOff>0</xdr:rowOff>
    </xdr:from>
    <xdr:ext cx="76200" cy="190500"/>
    <xdr:sp fLocksText="0">
      <xdr:nvSpPr>
        <xdr:cNvPr id="103" name="Text Box 281"/>
        <xdr:cNvSpPr txBox="1">
          <a:spLocks noChangeArrowheads="1"/>
        </xdr:cNvSpPr>
      </xdr:nvSpPr>
      <xdr:spPr>
        <a:xfrm>
          <a:off x="990600" y="38471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676275</xdr:colOff>
      <xdr:row>223</xdr:row>
      <xdr:rowOff>0</xdr:rowOff>
    </xdr:from>
    <xdr:ext cx="76200" cy="190500"/>
    <xdr:sp fLocksText="0">
      <xdr:nvSpPr>
        <xdr:cNvPr id="104" name="Text Box 281"/>
        <xdr:cNvSpPr txBox="1">
          <a:spLocks noChangeArrowheads="1"/>
        </xdr:cNvSpPr>
      </xdr:nvSpPr>
      <xdr:spPr>
        <a:xfrm>
          <a:off x="990600" y="38471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676275</xdr:colOff>
      <xdr:row>223</xdr:row>
      <xdr:rowOff>0</xdr:rowOff>
    </xdr:from>
    <xdr:ext cx="76200" cy="190500"/>
    <xdr:sp fLocksText="0">
      <xdr:nvSpPr>
        <xdr:cNvPr id="105" name="Text Box 281"/>
        <xdr:cNvSpPr txBox="1">
          <a:spLocks noChangeArrowheads="1"/>
        </xdr:cNvSpPr>
      </xdr:nvSpPr>
      <xdr:spPr>
        <a:xfrm>
          <a:off x="990600" y="38471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676275</xdr:colOff>
      <xdr:row>223</xdr:row>
      <xdr:rowOff>0</xdr:rowOff>
    </xdr:from>
    <xdr:ext cx="76200" cy="190500"/>
    <xdr:sp fLocksText="0">
      <xdr:nvSpPr>
        <xdr:cNvPr id="106" name="Text Box 281"/>
        <xdr:cNvSpPr txBox="1">
          <a:spLocks noChangeArrowheads="1"/>
        </xdr:cNvSpPr>
      </xdr:nvSpPr>
      <xdr:spPr>
        <a:xfrm>
          <a:off x="990600" y="38471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676275</xdr:colOff>
      <xdr:row>223</xdr:row>
      <xdr:rowOff>0</xdr:rowOff>
    </xdr:from>
    <xdr:ext cx="76200" cy="190500"/>
    <xdr:sp fLocksText="0">
      <xdr:nvSpPr>
        <xdr:cNvPr id="107" name="Text Box 281"/>
        <xdr:cNvSpPr txBox="1">
          <a:spLocks noChangeArrowheads="1"/>
        </xdr:cNvSpPr>
      </xdr:nvSpPr>
      <xdr:spPr>
        <a:xfrm>
          <a:off x="990600" y="38471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676275</xdr:colOff>
      <xdr:row>223</xdr:row>
      <xdr:rowOff>0</xdr:rowOff>
    </xdr:from>
    <xdr:ext cx="76200" cy="190500"/>
    <xdr:sp fLocksText="0">
      <xdr:nvSpPr>
        <xdr:cNvPr id="108" name="Text Box 281"/>
        <xdr:cNvSpPr txBox="1">
          <a:spLocks noChangeArrowheads="1"/>
        </xdr:cNvSpPr>
      </xdr:nvSpPr>
      <xdr:spPr>
        <a:xfrm>
          <a:off x="990600" y="38471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676275</xdr:colOff>
      <xdr:row>223</xdr:row>
      <xdr:rowOff>0</xdr:rowOff>
    </xdr:from>
    <xdr:ext cx="76200" cy="190500"/>
    <xdr:sp fLocksText="0">
      <xdr:nvSpPr>
        <xdr:cNvPr id="109" name="Text Box 281"/>
        <xdr:cNvSpPr txBox="1">
          <a:spLocks noChangeArrowheads="1"/>
        </xdr:cNvSpPr>
      </xdr:nvSpPr>
      <xdr:spPr>
        <a:xfrm>
          <a:off x="990600" y="38471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676275</xdr:colOff>
      <xdr:row>223</xdr:row>
      <xdr:rowOff>0</xdr:rowOff>
    </xdr:from>
    <xdr:ext cx="76200" cy="190500"/>
    <xdr:sp fLocksText="0">
      <xdr:nvSpPr>
        <xdr:cNvPr id="110" name="Text Box 281"/>
        <xdr:cNvSpPr txBox="1">
          <a:spLocks noChangeArrowheads="1"/>
        </xdr:cNvSpPr>
      </xdr:nvSpPr>
      <xdr:spPr>
        <a:xfrm>
          <a:off x="990600" y="38471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676275</xdr:colOff>
      <xdr:row>223</xdr:row>
      <xdr:rowOff>0</xdr:rowOff>
    </xdr:from>
    <xdr:ext cx="76200" cy="190500"/>
    <xdr:sp fLocksText="0">
      <xdr:nvSpPr>
        <xdr:cNvPr id="111" name="Text Box 281"/>
        <xdr:cNvSpPr txBox="1">
          <a:spLocks noChangeArrowheads="1"/>
        </xdr:cNvSpPr>
      </xdr:nvSpPr>
      <xdr:spPr>
        <a:xfrm>
          <a:off x="990600" y="38471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676275</xdr:colOff>
      <xdr:row>223</xdr:row>
      <xdr:rowOff>0</xdr:rowOff>
    </xdr:from>
    <xdr:ext cx="76200" cy="190500"/>
    <xdr:sp fLocksText="0">
      <xdr:nvSpPr>
        <xdr:cNvPr id="112" name="Text Box 281"/>
        <xdr:cNvSpPr txBox="1">
          <a:spLocks noChangeArrowheads="1"/>
        </xdr:cNvSpPr>
      </xdr:nvSpPr>
      <xdr:spPr>
        <a:xfrm>
          <a:off x="990600" y="38471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676275</xdr:colOff>
      <xdr:row>223</xdr:row>
      <xdr:rowOff>0</xdr:rowOff>
    </xdr:from>
    <xdr:ext cx="76200" cy="190500"/>
    <xdr:sp fLocksText="0">
      <xdr:nvSpPr>
        <xdr:cNvPr id="113" name="Text Box 281"/>
        <xdr:cNvSpPr txBox="1">
          <a:spLocks noChangeArrowheads="1"/>
        </xdr:cNvSpPr>
      </xdr:nvSpPr>
      <xdr:spPr>
        <a:xfrm>
          <a:off x="990600" y="38471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676275</xdr:colOff>
      <xdr:row>223</xdr:row>
      <xdr:rowOff>0</xdr:rowOff>
    </xdr:from>
    <xdr:ext cx="76200" cy="190500"/>
    <xdr:sp fLocksText="0">
      <xdr:nvSpPr>
        <xdr:cNvPr id="114" name="Text Box 281"/>
        <xdr:cNvSpPr txBox="1">
          <a:spLocks noChangeArrowheads="1"/>
        </xdr:cNvSpPr>
      </xdr:nvSpPr>
      <xdr:spPr>
        <a:xfrm>
          <a:off x="990600" y="38471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676275</xdr:colOff>
      <xdr:row>223</xdr:row>
      <xdr:rowOff>0</xdr:rowOff>
    </xdr:from>
    <xdr:ext cx="76200" cy="190500"/>
    <xdr:sp fLocksText="0">
      <xdr:nvSpPr>
        <xdr:cNvPr id="115" name="Text Box 281"/>
        <xdr:cNvSpPr txBox="1">
          <a:spLocks noChangeArrowheads="1"/>
        </xdr:cNvSpPr>
      </xdr:nvSpPr>
      <xdr:spPr>
        <a:xfrm>
          <a:off x="990600" y="38471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676275</xdr:colOff>
      <xdr:row>223</xdr:row>
      <xdr:rowOff>0</xdr:rowOff>
    </xdr:from>
    <xdr:ext cx="76200" cy="190500"/>
    <xdr:sp fLocksText="0">
      <xdr:nvSpPr>
        <xdr:cNvPr id="116" name="Text Box 281"/>
        <xdr:cNvSpPr txBox="1">
          <a:spLocks noChangeArrowheads="1"/>
        </xdr:cNvSpPr>
      </xdr:nvSpPr>
      <xdr:spPr>
        <a:xfrm>
          <a:off x="990600" y="38471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676275</xdr:colOff>
      <xdr:row>223</xdr:row>
      <xdr:rowOff>0</xdr:rowOff>
    </xdr:from>
    <xdr:ext cx="76200" cy="190500"/>
    <xdr:sp fLocksText="0">
      <xdr:nvSpPr>
        <xdr:cNvPr id="117" name="Text Box 281"/>
        <xdr:cNvSpPr txBox="1">
          <a:spLocks noChangeArrowheads="1"/>
        </xdr:cNvSpPr>
      </xdr:nvSpPr>
      <xdr:spPr>
        <a:xfrm>
          <a:off x="990600" y="38471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676275</xdr:colOff>
      <xdr:row>223</xdr:row>
      <xdr:rowOff>0</xdr:rowOff>
    </xdr:from>
    <xdr:ext cx="76200" cy="190500"/>
    <xdr:sp fLocksText="0">
      <xdr:nvSpPr>
        <xdr:cNvPr id="118" name="Text Box 281"/>
        <xdr:cNvSpPr txBox="1">
          <a:spLocks noChangeArrowheads="1"/>
        </xdr:cNvSpPr>
      </xdr:nvSpPr>
      <xdr:spPr>
        <a:xfrm>
          <a:off x="990600" y="38471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676275</xdr:colOff>
      <xdr:row>223</xdr:row>
      <xdr:rowOff>0</xdr:rowOff>
    </xdr:from>
    <xdr:ext cx="76200" cy="190500"/>
    <xdr:sp fLocksText="0">
      <xdr:nvSpPr>
        <xdr:cNvPr id="119" name="Text Box 281"/>
        <xdr:cNvSpPr txBox="1">
          <a:spLocks noChangeArrowheads="1"/>
        </xdr:cNvSpPr>
      </xdr:nvSpPr>
      <xdr:spPr>
        <a:xfrm>
          <a:off x="990600" y="38471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676275</xdr:colOff>
      <xdr:row>223</xdr:row>
      <xdr:rowOff>0</xdr:rowOff>
    </xdr:from>
    <xdr:ext cx="76200" cy="190500"/>
    <xdr:sp fLocksText="0">
      <xdr:nvSpPr>
        <xdr:cNvPr id="120" name="Text Box 281"/>
        <xdr:cNvSpPr txBox="1">
          <a:spLocks noChangeArrowheads="1"/>
        </xdr:cNvSpPr>
      </xdr:nvSpPr>
      <xdr:spPr>
        <a:xfrm>
          <a:off x="990600" y="38471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676275</xdr:colOff>
      <xdr:row>223</xdr:row>
      <xdr:rowOff>0</xdr:rowOff>
    </xdr:from>
    <xdr:ext cx="76200" cy="190500"/>
    <xdr:sp fLocksText="0">
      <xdr:nvSpPr>
        <xdr:cNvPr id="121" name="Text Box 281"/>
        <xdr:cNvSpPr txBox="1">
          <a:spLocks noChangeArrowheads="1"/>
        </xdr:cNvSpPr>
      </xdr:nvSpPr>
      <xdr:spPr>
        <a:xfrm>
          <a:off x="990600" y="38471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676275</xdr:colOff>
      <xdr:row>223</xdr:row>
      <xdr:rowOff>0</xdr:rowOff>
    </xdr:from>
    <xdr:ext cx="76200" cy="190500"/>
    <xdr:sp fLocksText="0">
      <xdr:nvSpPr>
        <xdr:cNvPr id="122" name="Text Box 281"/>
        <xdr:cNvSpPr txBox="1">
          <a:spLocks noChangeArrowheads="1"/>
        </xdr:cNvSpPr>
      </xdr:nvSpPr>
      <xdr:spPr>
        <a:xfrm>
          <a:off x="990600" y="38471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676275</xdr:colOff>
      <xdr:row>223</xdr:row>
      <xdr:rowOff>0</xdr:rowOff>
    </xdr:from>
    <xdr:ext cx="76200" cy="190500"/>
    <xdr:sp fLocksText="0">
      <xdr:nvSpPr>
        <xdr:cNvPr id="123" name="Text Box 281"/>
        <xdr:cNvSpPr txBox="1">
          <a:spLocks noChangeArrowheads="1"/>
        </xdr:cNvSpPr>
      </xdr:nvSpPr>
      <xdr:spPr>
        <a:xfrm>
          <a:off x="990600" y="38471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676275</xdr:colOff>
      <xdr:row>223</xdr:row>
      <xdr:rowOff>0</xdr:rowOff>
    </xdr:from>
    <xdr:ext cx="76200" cy="190500"/>
    <xdr:sp fLocksText="0">
      <xdr:nvSpPr>
        <xdr:cNvPr id="124" name="Text Box 281"/>
        <xdr:cNvSpPr txBox="1">
          <a:spLocks noChangeArrowheads="1"/>
        </xdr:cNvSpPr>
      </xdr:nvSpPr>
      <xdr:spPr>
        <a:xfrm>
          <a:off x="990600" y="38471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676275</xdr:colOff>
      <xdr:row>223</xdr:row>
      <xdr:rowOff>0</xdr:rowOff>
    </xdr:from>
    <xdr:ext cx="76200" cy="190500"/>
    <xdr:sp fLocksText="0">
      <xdr:nvSpPr>
        <xdr:cNvPr id="125" name="Text Box 281"/>
        <xdr:cNvSpPr txBox="1">
          <a:spLocks noChangeArrowheads="1"/>
        </xdr:cNvSpPr>
      </xdr:nvSpPr>
      <xdr:spPr>
        <a:xfrm>
          <a:off x="990600" y="38471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676275</xdr:colOff>
      <xdr:row>223</xdr:row>
      <xdr:rowOff>0</xdr:rowOff>
    </xdr:from>
    <xdr:ext cx="76200" cy="190500"/>
    <xdr:sp fLocksText="0">
      <xdr:nvSpPr>
        <xdr:cNvPr id="126" name="Text Box 281"/>
        <xdr:cNvSpPr txBox="1">
          <a:spLocks noChangeArrowheads="1"/>
        </xdr:cNvSpPr>
      </xdr:nvSpPr>
      <xdr:spPr>
        <a:xfrm>
          <a:off x="990600" y="38471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676275</xdr:colOff>
      <xdr:row>223</xdr:row>
      <xdr:rowOff>0</xdr:rowOff>
    </xdr:from>
    <xdr:ext cx="76200" cy="190500"/>
    <xdr:sp fLocksText="0">
      <xdr:nvSpPr>
        <xdr:cNvPr id="127" name="Text Box 281"/>
        <xdr:cNvSpPr txBox="1">
          <a:spLocks noChangeArrowheads="1"/>
        </xdr:cNvSpPr>
      </xdr:nvSpPr>
      <xdr:spPr>
        <a:xfrm>
          <a:off x="990600" y="38471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676275</xdr:colOff>
      <xdr:row>223</xdr:row>
      <xdr:rowOff>0</xdr:rowOff>
    </xdr:from>
    <xdr:ext cx="76200" cy="190500"/>
    <xdr:sp fLocksText="0">
      <xdr:nvSpPr>
        <xdr:cNvPr id="128" name="Text Box 281"/>
        <xdr:cNvSpPr txBox="1">
          <a:spLocks noChangeArrowheads="1"/>
        </xdr:cNvSpPr>
      </xdr:nvSpPr>
      <xdr:spPr>
        <a:xfrm>
          <a:off x="990600" y="38471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676275</xdr:colOff>
      <xdr:row>223</xdr:row>
      <xdr:rowOff>0</xdr:rowOff>
    </xdr:from>
    <xdr:ext cx="76200" cy="190500"/>
    <xdr:sp fLocksText="0">
      <xdr:nvSpPr>
        <xdr:cNvPr id="129" name="Text Box 281"/>
        <xdr:cNvSpPr txBox="1">
          <a:spLocks noChangeArrowheads="1"/>
        </xdr:cNvSpPr>
      </xdr:nvSpPr>
      <xdr:spPr>
        <a:xfrm>
          <a:off x="990600" y="38471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676275</xdr:colOff>
      <xdr:row>223</xdr:row>
      <xdr:rowOff>0</xdr:rowOff>
    </xdr:from>
    <xdr:ext cx="76200" cy="190500"/>
    <xdr:sp fLocksText="0">
      <xdr:nvSpPr>
        <xdr:cNvPr id="130" name="Text Box 281"/>
        <xdr:cNvSpPr txBox="1">
          <a:spLocks noChangeArrowheads="1"/>
        </xdr:cNvSpPr>
      </xdr:nvSpPr>
      <xdr:spPr>
        <a:xfrm>
          <a:off x="990600" y="38471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676275</xdr:colOff>
      <xdr:row>223</xdr:row>
      <xdr:rowOff>0</xdr:rowOff>
    </xdr:from>
    <xdr:ext cx="76200" cy="190500"/>
    <xdr:sp fLocksText="0">
      <xdr:nvSpPr>
        <xdr:cNvPr id="131" name="Text Box 281"/>
        <xdr:cNvSpPr txBox="1">
          <a:spLocks noChangeArrowheads="1"/>
        </xdr:cNvSpPr>
      </xdr:nvSpPr>
      <xdr:spPr>
        <a:xfrm>
          <a:off x="990600" y="38471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676275</xdr:colOff>
      <xdr:row>223</xdr:row>
      <xdr:rowOff>0</xdr:rowOff>
    </xdr:from>
    <xdr:ext cx="76200" cy="190500"/>
    <xdr:sp fLocksText="0">
      <xdr:nvSpPr>
        <xdr:cNvPr id="132" name="Text Box 281"/>
        <xdr:cNvSpPr txBox="1">
          <a:spLocks noChangeArrowheads="1"/>
        </xdr:cNvSpPr>
      </xdr:nvSpPr>
      <xdr:spPr>
        <a:xfrm>
          <a:off x="990600" y="38471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676275</xdr:colOff>
      <xdr:row>223</xdr:row>
      <xdr:rowOff>0</xdr:rowOff>
    </xdr:from>
    <xdr:ext cx="76200" cy="190500"/>
    <xdr:sp fLocksText="0">
      <xdr:nvSpPr>
        <xdr:cNvPr id="133" name="Text Box 281"/>
        <xdr:cNvSpPr txBox="1">
          <a:spLocks noChangeArrowheads="1"/>
        </xdr:cNvSpPr>
      </xdr:nvSpPr>
      <xdr:spPr>
        <a:xfrm>
          <a:off x="990600" y="38471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676275</xdr:colOff>
      <xdr:row>223</xdr:row>
      <xdr:rowOff>0</xdr:rowOff>
    </xdr:from>
    <xdr:ext cx="76200" cy="190500"/>
    <xdr:sp fLocksText="0">
      <xdr:nvSpPr>
        <xdr:cNvPr id="134" name="Text Box 281"/>
        <xdr:cNvSpPr txBox="1">
          <a:spLocks noChangeArrowheads="1"/>
        </xdr:cNvSpPr>
      </xdr:nvSpPr>
      <xdr:spPr>
        <a:xfrm>
          <a:off x="990600" y="38471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676275</xdr:colOff>
      <xdr:row>223</xdr:row>
      <xdr:rowOff>0</xdr:rowOff>
    </xdr:from>
    <xdr:ext cx="76200" cy="190500"/>
    <xdr:sp fLocksText="0">
      <xdr:nvSpPr>
        <xdr:cNvPr id="135" name="Text Box 281"/>
        <xdr:cNvSpPr txBox="1">
          <a:spLocks noChangeArrowheads="1"/>
        </xdr:cNvSpPr>
      </xdr:nvSpPr>
      <xdr:spPr>
        <a:xfrm>
          <a:off x="990600" y="38471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676275</xdr:colOff>
      <xdr:row>223</xdr:row>
      <xdr:rowOff>0</xdr:rowOff>
    </xdr:from>
    <xdr:ext cx="76200" cy="190500"/>
    <xdr:sp fLocksText="0">
      <xdr:nvSpPr>
        <xdr:cNvPr id="136" name="Text Box 281"/>
        <xdr:cNvSpPr txBox="1">
          <a:spLocks noChangeArrowheads="1"/>
        </xdr:cNvSpPr>
      </xdr:nvSpPr>
      <xdr:spPr>
        <a:xfrm>
          <a:off x="990600" y="38471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676275</xdr:colOff>
      <xdr:row>223</xdr:row>
      <xdr:rowOff>0</xdr:rowOff>
    </xdr:from>
    <xdr:ext cx="76200" cy="190500"/>
    <xdr:sp fLocksText="0">
      <xdr:nvSpPr>
        <xdr:cNvPr id="137" name="Text Box 281"/>
        <xdr:cNvSpPr txBox="1">
          <a:spLocks noChangeArrowheads="1"/>
        </xdr:cNvSpPr>
      </xdr:nvSpPr>
      <xdr:spPr>
        <a:xfrm>
          <a:off x="990600" y="38471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676275</xdr:colOff>
      <xdr:row>223</xdr:row>
      <xdr:rowOff>0</xdr:rowOff>
    </xdr:from>
    <xdr:ext cx="76200" cy="190500"/>
    <xdr:sp fLocksText="0">
      <xdr:nvSpPr>
        <xdr:cNvPr id="138" name="Text Box 281"/>
        <xdr:cNvSpPr txBox="1">
          <a:spLocks noChangeArrowheads="1"/>
        </xdr:cNvSpPr>
      </xdr:nvSpPr>
      <xdr:spPr>
        <a:xfrm>
          <a:off x="990600" y="38471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676275</xdr:colOff>
      <xdr:row>223</xdr:row>
      <xdr:rowOff>0</xdr:rowOff>
    </xdr:from>
    <xdr:ext cx="76200" cy="190500"/>
    <xdr:sp fLocksText="0">
      <xdr:nvSpPr>
        <xdr:cNvPr id="139" name="Text Box 281"/>
        <xdr:cNvSpPr txBox="1">
          <a:spLocks noChangeArrowheads="1"/>
        </xdr:cNvSpPr>
      </xdr:nvSpPr>
      <xdr:spPr>
        <a:xfrm>
          <a:off x="990600" y="38471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676275</xdr:colOff>
      <xdr:row>223</xdr:row>
      <xdr:rowOff>0</xdr:rowOff>
    </xdr:from>
    <xdr:ext cx="76200" cy="190500"/>
    <xdr:sp fLocksText="0">
      <xdr:nvSpPr>
        <xdr:cNvPr id="140" name="Text Box 281"/>
        <xdr:cNvSpPr txBox="1">
          <a:spLocks noChangeArrowheads="1"/>
        </xdr:cNvSpPr>
      </xdr:nvSpPr>
      <xdr:spPr>
        <a:xfrm>
          <a:off x="990600" y="38471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676275</xdr:colOff>
      <xdr:row>223</xdr:row>
      <xdr:rowOff>0</xdr:rowOff>
    </xdr:from>
    <xdr:ext cx="76200" cy="190500"/>
    <xdr:sp fLocksText="0">
      <xdr:nvSpPr>
        <xdr:cNvPr id="141" name="Text Box 281"/>
        <xdr:cNvSpPr txBox="1">
          <a:spLocks noChangeArrowheads="1"/>
        </xdr:cNvSpPr>
      </xdr:nvSpPr>
      <xdr:spPr>
        <a:xfrm>
          <a:off x="990600" y="38471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676275</xdr:colOff>
      <xdr:row>223</xdr:row>
      <xdr:rowOff>0</xdr:rowOff>
    </xdr:from>
    <xdr:ext cx="76200" cy="190500"/>
    <xdr:sp fLocksText="0">
      <xdr:nvSpPr>
        <xdr:cNvPr id="142" name="Text Box 281"/>
        <xdr:cNvSpPr txBox="1">
          <a:spLocks noChangeArrowheads="1"/>
        </xdr:cNvSpPr>
      </xdr:nvSpPr>
      <xdr:spPr>
        <a:xfrm>
          <a:off x="990600" y="38471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676275</xdr:colOff>
      <xdr:row>223</xdr:row>
      <xdr:rowOff>0</xdr:rowOff>
    </xdr:from>
    <xdr:ext cx="76200" cy="190500"/>
    <xdr:sp fLocksText="0">
      <xdr:nvSpPr>
        <xdr:cNvPr id="143" name="Text Box 281"/>
        <xdr:cNvSpPr txBox="1">
          <a:spLocks noChangeArrowheads="1"/>
        </xdr:cNvSpPr>
      </xdr:nvSpPr>
      <xdr:spPr>
        <a:xfrm>
          <a:off x="990600" y="38471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676275</xdr:colOff>
      <xdr:row>223</xdr:row>
      <xdr:rowOff>0</xdr:rowOff>
    </xdr:from>
    <xdr:ext cx="76200" cy="190500"/>
    <xdr:sp fLocksText="0">
      <xdr:nvSpPr>
        <xdr:cNvPr id="144" name="Text Box 281"/>
        <xdr:cNvSpPr txBox="1">
          <a:spLocks noChangeArrowheads="1"/>
        </xdr:cNvSpPr>
      </xdr:nvSpPr>
      <xdr:spPr>
        <a:xfrm>
          <a:off x="990600" y="38471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676275</xdr:colOff>
      <xdr:row>223</xdr:row>
      <xdr:rowOff>0</xdr:rowOff>
    </xdr:from>
    <xdr:ext cx="76200" cy="190500"/>
    <xdr:sp fLocksText="0">
      <xdr:nvSpPr>
        <xdr:cNvPr id="145" name="Text Box 281"/>
        <xdr:cNvSpPr txBox="1">
          <a:spLocks noChangeArrowheads="1"/>
        </xdr:cNvSpPr>
      </xdr:nvSpPr>
      <xdr:spPr>
        <a:xfrm>
          <a:off x="990600" y="38471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676275</xdr:colOff>
      <xdr:row>223</xdr:row>
      <xdr:rowOff>0</xdr:rowOff>
    </xdr:from>
    <xdr:ext cx="76200" cy="190500"/>
    <xdr:sp fLocksText="0">
      <xdr:nvSpPr>
        <xdr:cNvPr id="146" name="Text Box 281"/>
        <xdr:cNvSpPr txBox="1">
          <a:spLocks noChangeArrowheads="1"/>
        </xdr:cNvSpPr>
      </xdr:nvSpPr>
      <xdr:spPr>
        <a:xfrm>
          <a:off x="990600" y="38471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676275</xdr:colOff>
      <xdr:row>223</xdr:row>
      <xdr:rowOff>0</xdr:rowOff>
    </xdr:from>
    <xdr:ext cx="76200" cy="190500"/>
    <xdr:sp fLocksText="0">
      <xdr:nvSpPr>
        <xdr:cNvPr id="147" name="Text Box 281"/>
        <xdr:cNvSpPr txBox="1">
          <a:spLocks noChangeArrowheads="1"/>
        </xdr:cNvSpPr>
      </xdr:nvSpPr>
      <xdr:spPr>
        <a:xfrm>
          <a:off x="990600" y="38471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676275</xdr:colOff>
      <xdr:row>223</xdr:row>
      <xdr:rowOff>0</xdr:rowOff>
    </xdr:from>
    <xdr:ext cx="76200" cy="190500"/>
    <xdr:sp fLocksText="0">
      <xdr:nvSpPr>
        <xdr:cNvPr id="148" name="Text Box 281"/>
        <xdr:cNvSpPr txBox="1">
          <a:spLocks noChangeArrowheads="1"/>
        </xdr:cNvSpPr>
      </xdr:nvSpPr>
      <xdr:spPr>
        <a:xfrm>
          <a:off x="990600" y="38471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676275</xdr:colOff>
      <xdr:row>223</xdr:row>
      <xdr:rowOff>0</xdr:rowOff>
    </xdr:from>
    <xdr:ext cx="76200" cy="190500"/>
    <xdr:sp fLocksText="0">
      <xdr:nvSpPr>
        <xdr:cNvPr id="149" name="Text Box 281"/>
        <xdr:cNvSpPr txBox="1">
          <a:spLocks noChangeArrowheads="1"/>
        </xdr:cNvSpPr>
      </xdr:nvSpPr>
      <xdr:spPr>
        <a:xfrm>
          <a:off x="990600" y="38471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676275</xdr:colOff>
      <xdr:row>223</xdr:row>
      <xdr:rowOff>0</xdr:rowOff>
    </xdr:from>
    <xdr:ext cx="76200" cy="190500"/>
    <xdr:sp fLocksText="0">
      <xdr:nvSpPr>
        <xdr:cNvPr id="150" name="Text Box 281"/>
        <xdr:cNvSpPr txBox="1">
          <a:spLocks noChangeArrowheads="1"/>
        </xdr:cNvSpPr>
      </xdr:nvSpPr>
      <xdr:spPr>
        <a:xfrm>
          <a:off x="990600" y="38471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676275</xdr:colOff>
      <xdr:row>223</xdr:row>
      <xdr:rowOff>0</xdr:rowOff>
    </xdr:from>
    <xdr:ext cx="76200" cy="190500"/>
    <xdr:sp fLocksText="0">
      <xdr:nvSpPr>
        <xdr:cNvPr id="151" name="Text Box 281"/>
        <xdr:cNvSpPr txBox="1">
          <a:spLocks noChangeArrowheads="1"/>
        </xdr:cNvSpPr>
      </xdr:nvSpPr>
      <xdr:spPr>
        <a:xfrm>
          <a:off x="990600" y="38471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676275</xdr:colOff>
      <xdr:row>223</xdr:row>
      <xdr:rowOff>0</xdr:rowOff>
    </xdr:from>
    <xdr:ext cx="76200" cy="190500"/>
    <xdr:sp fLocksText="0">
      <xdr:nvSpPr>
        <xdr:cNvPr id="152" name="Text Box 281"/>
        <xdr:cNvSpPr txBox="1">
          <a:spLocks noChangeArrowheads="1"/>
        </xdr:cNvSpPr>
      </xdr:nvSpPr>
      <xdr:spPr>
        <a:xfrm>
          <a:off x="990600" y="38471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676275</xdr:colOff>
      <xdr:row>223</xdr:row>
      <xdr:rowOff>0</xdr:rowOff>
    </xdr:from>
    <xdr:ext cx="76200" cy="190500"/>
    <xdr:sp fLocksText="0">
      <xdr:nvSpPr>
        <xdr:cNvPr id="153" name="Text Box 281"/>
        <xdr:cNvSpPr txBox="1">
          <a:spLocks noChangeArrowheads="1"/>
        </xdr:cNvSpPr>
      </xdr:nvSpPr>
      <xdr:spPr>
        <a:xfrm>
          <a:off x="990600" y="38471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676275</xdr:colOff>
      <xdr:row>223</xdr:row>
      <xdr:rowOff>0</xdr:rowOff>
    </xdr:from>
    <xdr:ext cx="76200" cy="190500"/>
    <xdr:sp fLocksText="0">
      <xdr:nvSpPr>
        <xdr:cNvPr id="154" name="Text Box 281"/>
        <xdr:cNvSpPr txBox="1">
          <a:spLocks noChangeArrowheads="1"/>
        </xdr:cNvSpPr>
      </xdr:nvSpPr>
      <xdr:spPr>
        <a:xfrm>
          <a:off x="990600" y="38471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676275</xdr:colOff>
      <xdr:row>223</xdr:row>
      <xdr:rowOff>0</xdr:rowOff>
    </xdr:from>
    <xdr:ext cx="76200" cy="190500"/>
    <xdr:sp fLocksText="0">
      <xdr:nvSpPr>
        <xdr:cNvPr id="155" name="Text Box 281"/>
        <xdr:cNvSpPr txBox="1">
          <a:spLocks noChangeArrowheads="1"/>
        </xdr:cNvSpPr>
      </xdr:nvSpPr>
      <xdr:spPr>
        <a:xfrm>
          <a:off x="990600" y="38471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676275</xdr:colOff>
      <xdr:row>223</xdr:row>
      <xdr:rowOff>0</xdr:rowOff>
    </xdr:from>
    <xdr:ext cx="76200" cy="190500"/>
    <xdr:sp fLocksText="0">
      <xdr:nvSpPr>
        <xdr:cNvPr id="156" name="Text Box 281"/>
        <xdr:cNvSpPr txBox="1">
          <a:spLocks noChangeArrowheads="1"/>
        </xdr:cNvSpPr>
      </xdr:nvSpPr>
      <xdr:spPr>
        <a:xfrm>
          <a:off x="990600" y="38471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5"/>
  <sheetViews>
    <sheetView tabSelected="1" zoomScaleSheetLayoutView="75" zoomScalePageLayoutView="0" workbookViewId="0" topLeftCell="A1">
      <selection activeCell="B227" sqref="B227"/>
    </sheetView>
  </sheetViews>
  <sheetFormatPr defaultColWidth="9.140625" defaultRowHeight="12.75"/>
  <cols>
    <col min="1" max="1" width="4.7109375" style="2" customWidth="1"/>
    <col min="2" max="2" width="75.28125" style="1" customWidth="1"/>
    <col min="3" max="3" width="9.00390625" style="2" customWidth="1"/>
    <col min="4" max="4" width="8.28125" style="41" customWidth="1"/>
    <col min="5" max="15" width="10.00390625" style="1" customWidth="1"/>
    <col min="16" max="16384" width="9.140625" style="1" customWidth="1"/>
  </cols>
  <sheetData>
    <row r="1" spans="2:15" ht="12.75">
      <c r="B1" s="121" t="s">
        <v>165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</row>
    <row r="2" spans="2:15" ht="12.75">
      <c r="B2" s="122" t="s">
        <v>166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</row>
    <row r="3" spans="2:15" ht="12.75">
      <c r="B3" s="122" t="s">
        <v>167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</row>
    <row r="4" spans="1:3" ht="14.25">
      <c r="A4" s="1"/>
      <c r="C4" s="39" t="s">
        <v>164</v>
      </c>
    </row>
    <row r="5" spans="2:3" ht="12.75">
      <c r="B5" s="3" t="s">
        <v>104</v>
      </c>
      <c r="C5" s="4" t="s">
        <v>108</v>
      </c>
    </row>
    <row r="6" spans="2:3" ht="12.75">
      <c r="B6" s="3" t="s">
        <v>105</v>
      </c>
      <c r="C6" s="4" t="s">
        <v>109</v>
      </c>
    </row>
    <row r="7" spans="2:3" ht="12.75">
      <c r="B7" s="3" t="s">
        <v>106</v>
      </c>
      <c r="C7" s="4" t="s">
        <v>107</v>
      </c>
    </row>
    <row r="8" spans="1:4" s="5" customFormat="1" ht="13.5" thickBot="1">
      <c r="A8" s="26"/>
      <c r="B8" s="26"/>
      <c r="C8" s="27"/>
      <c r="D8" s="42"/>
    </row>
    <row r="9" spans="1:15" s="5" customFormat="1" ht="12.75">
      <c r="A9" s="110" t="s">
        <v>0</v>
      </c>
      <c r="B9" s="116" t="s">
        <v>168</v>
      </c>
      <c r="C9" s="112" t="s">
        <v>3</v>
      </c>
      <c r="D9" s="114" t="s">
        <v>1</v>
      </c>
      <c r="E9" s="118" t="s">
        <v>110</v>
      </c>
      <c r="F9" s="119"/>
      <c r="G9" s="119"/>
      <c r="H9" s="119"/>
      <c r="I9" s="119"/>
      <c r="J9" s="120"/>
      <c r="K9" s="118" t="s">
        <v>116</v>
      </c>
      <c r="L9" s="119"/>
      <c r="M9" s="119"/>
      <c r="N9" s="119"/>
      <c r="O9" s="120"/>
    </row>
    <row r="10" spans="1:15" s="5" customFormat="1" ht="51.75" thickBot="1">
      <c r="A10" s="111"/>
      <c r="B10" s="117"/>
      <c r="C10" s="113"/>
      <c r="D10" s="115"/>
      <c r="E10" s="49" t="s">
        <v>111</v>
      </c>
      <c r="F10" s="40" t="s">
        <v>112</v>
      </c>
      <c r="G10" s="40" t="s">
        <v>113</v>
      </c>
      <c r="H10" s="40" t="s">
        <v>114</v>
      </c>
      <c r="I10" s="40" t="s">
        <v>115</v>
      </c>
      <c r="J10" s="57" t="s">
        <v>195</v>
      </c>
      <c r="K10" s="49" t="s">
        <v>111</v>
      </c>
      <c r="L10" s="40" t="s">
        <v>113</v>
      </c>
      <c r="M10" s="40" t="s">
        <v>114</v>
      </c>
      <c r="N10" s="40" t="s">
        <v>115</v>
      </c>
      <c r="O10" s="57" t="s">
        <v>195</v>
      </c>
    </row>
    <row r="11" spans="1:15" s="5" customFormat="1" ht="13.5" customHeight="1">
      <c r="A11" s="7">
        <v>1</v>
      </c>
      <c r="B11" s="66" t="s">
        <v>117</v>
      </c>
      <c r="C11" s="61" t="s">
        <v>2</v>
      </c>
      <c r="D11" s="48">
        <v>102.9</v>
      </c>
      <c r="E11" s="50"/>
      <c r="F11" s="8"/>
      <c r="G11" s="8"/>
      <c r="H11" s="8"/>
      <c r="I11" s="8"/>
      <c r="J11" s="9"/>
      <c r="K11" s="103"/>
      <c r="L11" s="104"/>
      <c r="M11" s="104"/>
      <c r="N11" s="104"/>
      <c r="O11" s="105"/>
    </row>
    <row r="12" spans="1:15" s="5" customFormat="1" ht="13.5" customHeight="1">
      <c r="A12" s="7">
        <v>2</v>
      </c>
      <c r="B12" s="66" t="s">
        <v>169</v>
      </c>
      <c r="C12" s="61" t="s">
        <v>4</v>
      </c>
      <c r="D12" s="48">
        <v>1</v>
      </c>
      <c r="E12" s="50"/>
      <c r="F12" s="8"/>
      <c r="G12" s="8"/>
      <c r="H12" s="8"/>
      <c r="I12" s="8"/>
      <c r="J12" s="9"/>
      <c r="K12" s="50"/>
      <c r="L12" s="8"/>
      <c r="M12" s="8"/>
      <c r="N12" s="8"/>
      <c r="O12" s="9"/>
    </row>
    <row r="13" spans="1:15" s="5" customFormat="1" ht="13.5" customHeight="1">
      <c r="A13" s="7"/>
      <c r="B13" s="66" t="s">
        <v>170</v>
      </c>
      <c r="C13" s="61" t="s">
        <v>118</v>
      </c>
      <c r="D13" s="48">
        <v>2.5</v>
      </c>
      <c r="E13" s="50"/>
      <c r="F13" s="8"/>
      <c r="G13" s="8"/>
      <c r="H13" s="8"/>
      <c r="I13" s="8"/>
      <c r="J13" s="9"/>
      <c r="K13" s="50"/>
      <c r="L13" s="8"/>
      <c r="M13" s="8"/>
      <c r="N13" s="8"/>
      <c r="O13" s="9"/>
    </row>
    <row r="14" spans="1:15" s="5" customFormat="1" ht="13.5" customHeight="1">
      <c r="A14" s="10"/>
      <c r="B14" s="67" t="s">
        <v>43</v>
      </c>
      <c r="C14" s="61"/>
      <c r="D14" s="48"/>
      <c r="E14" s="50"/>
      <c r="F14" s="8"/>
      <c r="G14" s="8"/>
      <c r="H14" s="8"/>
      <c r="I14" s="8"/>
      <c r="J14" s="9"/>
      <c r="K14" s="50"/>
      <c r="L14" s="8"/>
      <c r="M14" s="8"/>
      <c r="N14" s="8"/>
      <c r="O14" s="9"/>
    </row>
    <row r="15" spans="1:15" s="5" customFormat="1" ht="13.5" customHeight="1">
      <c r="A15" s="10">
        <v>3</v>
      </c>
      <c r="B15" s="66" t="s">
        <v>64</v>
      </c>
      <c r="C15" s="61" t="s">
        <v>2</v>
      </c>
      <c r="D15" s="48">
        <v>86.25</v>
      </c>
      <c r="E15" s="50"/>
      <c r="F15" s="8"/>
      <c r="G15" s="8"/>
      <c r="H15" s="8"/>
      <c r="I15" s="8"/>
      <c r="J15" s="9"/>
      <c r="K15" s="50"/>
      <c r="L15" s="8"/>
      <c r="M15" s="8"/>
      <c r="N15" s="8"/>
      <c r="O15" s="9"/>
    </row>
    <row r="16" spans="1:15" s="5" customFormat="1" ht="13.5" customHeight="1">
      <c r="A16" s="10">
        <v>4</v>
      </c>
      <c r="B16" s="66" t="s">
        <v>119</v>
      </c>
      <c r="C16" s="61" t="s">
        <v>13</v>
      </c>
      <c r="D16" s="48">
        <v>8</v>
      </c>
      <c r="E16" s="50"/>
      <c r="F16" s="8"/>
      <c r="G16" s="8"/>
      <c r="H16" s="8"/>
      <c r="I16" s="8"/>
      <c r="J16" s="9"/>
      <c r="K16" s="50"/>
      <c r="L16" s="8"/>
      <c r="M16" s="8"/>
      <c r="N16" s="8"/>
      <c r="O16" s="9"/>
    </row>
    <row r="17" spans="1:15" s="5" customFormat="1" ht="13.5" customHeight="1">
      <c r="A17" s="10"/>
      <c r="B17" s="66" t="s">
        <v>171</v>
      </c>
      <c r="C17" s="61" t="s">
        <v>13</v>
      </c>
      <c r="D17" s="48">
        <v>8</v>
      </c>
      <c r="E17" s="50"/>
      <c r="F17" s="8"/>
      <c r="G17" s="8"/>
      <c r="H17" s="8"/>
      <c r="I17" s="8"/>
      <c r="J17" s="9"/>
      <c r="K17" s="50"/>
      <c r="L17" s="8"/>
      <c r="M17" s="8"/>
      <c r="N17" s="8"/>
      <c r="O17" s="9"/>
    </row>
    <row r="18" spans="1:15" s="5" customFormat="1" ht="13.5" customHeight="1">
      <c r="A18" s="11"/>
      <c r="B18" s="67" t="s">
        <v>15</v>
      </c>
      <c r="C18" s="62"/>
      <c r="D18" s="43"/>
      <c r="E18" s="50"/>
      <c r="F18" s="8"/>
      <c r="G18" s="8"/>
      <c r="H18" s="8"/>
      <c r="I18" s="8"/>
      <c r="J18" s="9"/>
      <c r="K18" s="50"/>
      <c r="L18" s="8"/>
      <c r="M18" s="8"/>
      <c r="N18" s="8"/>
      <c r="O18" s="9"/>
    </row>
    <row r="19" spans="1:15" s="5" customFormat="1" ht="13.5" customHeight="1">
      <c r="A19" s="7">
        <v>5</v>
      </c>
      <c r="B19" s="66" t="s">
        <v>122</v>
      </c>
      <c r="C19" s="61" t="s">
        <v>2</v>
      </c>
      <c r="D19" s="48">
        <v>51.5</v>
      </c>
      <c r="E19" s="50"/>
      <c r="F19" s="8"/>
      <c r="G19" s="8"/>
      <c r="H19" s="8"/>
      <c r="I19" s="8"/>
      <c r="J19" s="9"/>
      <c r="K19" s="50"/>
      <c r="L19" s="8"/>
      <c r="M19" s="8"/>
      <c r="N19" s="8"/>
      <c r="O19" s="9"/>
    </row>
    <row r="20" spans="1:15" s="5" customFormat="1" ht="13.5" customHeight="1">
      <c r="A20" s="7"/>
      <c r="B20" s="66" t="s">
        <v>139</v>
      </c>
      <c r="C20" s="61" t="s">
        <v>13</v>
      </c>
      <c r="D20" s="48">
        <f>D19*0.15*1.05</f>
        <v>8.11125</v>
      </c>
      <c r="E20" s="50"/>
      <c r="F20" s="8"/>
      <c r="G20" s="8"/>
      <c r="H20" s="8"/>
      <c r="I20" s="8"/>
      <c r="J20" s="9"/>
      <c r="K20" s="50"/>
      <c r="L20" s="8"/>
      <c r="M20" s="8"/>
      <c r="N20" s="8"/>
      <c r="O20" s="9"/>
    </row>
    <row r="21" spans="1:15" s="5" customFormat="1" ht="13.5" customHeight="1">
      <c r="A21" s="7">
        <v>6</v>
      </c>
      <c r="B21" s="66" t="s">
        <v>121</v>
      </c>
      <c r="C21" s="61" t="s">
        <v>2</v>
      </c>
      <c r="D21" s="48">
        <v>51.5</v>
      </c>
      <c r="E21" s="50"/>
      <c r="F21" s="8"/>
      <c r="G21" s="8"/>
      <c r="H21" s="8"/>
      <c r="I21" s="8"/>
      <c r="J21" s="9"/>
      <c r="K21" s="50"/>
      <c r="L21" s="8"/>
      <c r="M21" s="8"/>
      <c r="N21" s="8"/>
      <c r="O21" s="9"/>
    </row>
    <row r="22" spans="1:15" s="5" customFormat="1" ht="13.5" customHeight="1">
      <c r="A22" s="7"/>
      <c r="B22" s="66" t="s">
        <v>87</v>
      </c>
      <c r="C22" s="61" t="s">
        <v>9</v>
      </c>
      <c r="D22" s="48">
        <f>D21*0.1*2500</f>
        <v>12875</v>
      </c>
      <c r="E22" s="50"/>
      <c r="F22" s="8"/>
      <c r="G22" s="8"/>
      <c r="H22" s="8"/>
      <c r="I22" s="8"/>
      <c r="J22" s="9"/>
      <c r="K22" s="50"/>
      <c r="L22" s="8"/>
      <c r="M22" s="8"/>
      <c r="N22" s="8"/>
      <c r="O22" s="9"/>
    </row>
    <row r="23" spans="1:15" s="5" customFormat="1" ht="13.5" customHeight="1">
      <c r="A23" s="7"/>
      <c r="B23" s="68" t="s">
        <v>42</v>
      </c>
      <c r="C23" s="61" t="s">
        <v>2</v>
      </c>
      <c r="D23" s="48">
        <f>D21*1.15</f>
        <v>59.224999999999994</v>
      </c>
      <c r="E23" s="50"/>
      <c r="F23" s="8"/>
      <c r="G23" s="8"/>
      <c r="H23" s="8"/>
      <c r="I23" s="8"/>
      <c r="J23" s="9"/>
      <c r="K23" s="50"/>
      <c r="L23" s="8"/>
      <c r="M23" s="8"/>
      <c r="N23" s="8"/>
      <c r="O23" s="9"/>
    </row>
    <row r="24" spans="1:15" s="5" customFormat="1" ht="13.5" customHeight="1">
      <c r="A24" s="7"/>
      <c r="B24" s="66" t="s">
        <v>148</v>
      </c>
      <c r="C24" s="61" t="s">
        <v>5</v>
      </c>
      <c r="D24" s="48">
        <f>D21*4</f>
        <v>206</v>
      </c>
      <c r="E24" s="50"/>
      <c r="F24" s="8"/>
      <c r="G24" s="8"/>
      <c r="H24" s="8"/>
      <c r="I24" s="8"/>
      <c r="J24" s="9"/>
      <c r="K24" s="50"/>
      <c r="L24" s="8"/>
      <c r="M24" s="8"/>
      <c r="N24" s="8"/>
      <c r="O24" s="9"/>
    </row>
    <row r="25" spans="1:15" s="5" customFormat="1" ht="13.5" customHeight="1">
      <c r="A25" s="7"/>
      <c r="B25" s="69" t="s">
        <v>22</v>
      </c>
      <c r="C25" s="61" t="s">
        <v>19</v>
      </c>
      <c r="D25" s="48">
        <v>40</v>
      </c>
      <c r="E25" s="50"/>
      <c r="F25" s="8"/>
      <c r="G25" s="8"/>
      <c r="H25" s="8"/>
      <c r="I25" s="8"/>
      <c r="J25" s="9"/>
      <c r="K25" s="50"/>
      <c r="L25" s="8"/>
      <c r="M25" s="8"/>
      <c r="N25" s="8"/>
      <c r="O25" s="9"/>
    </row>
    <row r="26" spans="1:15" s="5" customFormat="1" ht="13.5" customHeight="1">
      <c r="A26" s="7"/>
      <c r="B26" s="66" t="s">
        <v>88</v>
      </c>
      <c r="C26" s="61" t="s">
        <v>2</v>
      </c>
      <c r="D26" s="48">
        <v>60</v>
      </c>
      <c r="E26" s="50"/>
      <c r="F26" s="8"/>
      <c r="G26" s="8"/>
      <c r="H26" s="8"/>
      <c r="I26" s="8"/>
      <c r="J26" s="9"/>
      <c r="K26" s="50"/>
      <c r="L26" s="8"/>
      <c r="M26" s="8"/>
      <c r="N26" s="8"/>
      <c r="O26" s="9"/>
    </row>
    <row r="27" spans="1:15" s="5" customFormat="1" ht="13.5" customHeight="1">
      <c r="A27" s="12"/>
      <c r="B27" s="66" t="s">
        <v>124</v>
      </c>
      <c r="C27" s="61" t="s">
        <v>125</v>
      </c>
      <c r="D27" s="48">
        <v>1</v>
      </c>
      <c r="E27" s="50"/>
      <c r="F27" s="8"/>
      <c r="G27" s="8"/>
      <c r="H27" s="8"/>
      <c r="I27" s="8"/>
      <c r="J27" s="9"/>
      <c r="K27" s="50"/>
      <c r="L27" s="8"/>
      <c r="M27" s="8"/>
      <c r="N27" s="8"/>
      <c r="O27" s="9"/>
    </row>
    <row r="28" spans="1:15" s="5" customFormat="1" ht="13.5" customHeight="1">
      <c r="A28" s="10">
        <v>7</v>
      </c>
      <c r="B28" s="66" t="s">
        <v>120</v>
      </c>
      <c r="C28" s="61" t="s">
        <v>2</v>
      </c>
      <c r="D28" s="48">
        <v>94.3</v>
      </c>
      <c r="E28" s="50"/>
      <c r="F28" s="8"/>
      <c r="G28" s="8"/>
      <c r="H28" s="8"/>
      <c r="I28" s="8"/>
      <c r="J28" s="9"/>
      <c r="K28" s="50"/>
      <c r="L28" s="8"/>
      <c r="M28" s="8"/>
      <c r="N28" s="8"/>
      <c r="O28" s="9"/>
    </row>
    <row r="29" spans="1:15" s="5" customFormat="1" ht="13.5" customHeight="1">
      <c r="A29" s="10"/>
      <c r="B29" s="66" t="s">
        <v>34</v>
      </c>
      <c r="C29" s="61" t="s">
        <v>9</v>
      </c>
      <c r="D29" s="48">
        <v>70</v>
      </c>
      <c r="E29" s="50"/>
      <c r="F29" s="8"/>
      <c r="G29" s="8"/>
      <c r="H29" s="8"/>
      <c r="I29" s="8"/>
      <c r="J29" s="9"/>
      <c r="K29" s="50"/>
      <c r="L29" s="8"/>
      <c r="M29" s="8"/>
      <c r="N29" s="8"/>
      <c r="O29" s="9"/>
    </row>
    <row r="30" spans="1:15" s="5" customFormat="1" ht="13.5" customHeight="1">
      <c r="A30" s="10"/>
      <c r="B30" s="66" t="s">
        <v>33</v>
      </c>
      <c r="C30" s="61" t="s">
        <v>9</v>
      </c>
      <c r="D30" s="48">
        <v>2400</v>
      </c>
      <c r="E30" s="50"/>
      <c r="F30" s="8"/>
      <c r="G30" s="8"/>
      <c r="H30" s="8"/>
      <c r="I30" s="8"/>
      <c r="J30" s="9"/>
      <c r="K30" s="50"/>
      <c r="L30" s="8"/>
      <c r="M30" s="8"/>
      <c r="N30" s="8"/>
      <c r="O30" s="9"/>
    </row>
    <row r="31" spans="1:15" s="5" customFormat="1" ht="12.75">
      <c r="A31" s="7">
        <v>8</v>
      </c>
      <c r="B31" s="66" t="s">
        <v>123</v>
      </c>
      <c r="C31" s="61" t="s">
        <v>2</v>
      </c>
      <c r="D31" s="48">
        <v>1.31</v>
      </c>
      <c r="E31" s="50"/>
      <c r="F31" s="8"/>
      <c r="G31" s="8"/>
      <c r="H31" s="8"/>
      <c r="I31" s="8"/>
      <c r="J31" s="9"/>
      <c r="K31" s="50"/>
      <c r="L31" s="8"/>
      <c r="M31" s="8"/>
      <c r="N31" s="8"/>
      <c r="O31" s="9"/>
    </row>
    <row r="32" spans="1:15" s="5" customFormat="1" ht="13.5" customHeight="1">
      <c r="A32" s="7"/>
      <c r="B32" s="66" t="s">
        <v>35</v>
      </c>
      <c r="C32" s="61" t="s">
        <v>2</v>
      </c>
      <c r="D32" s="48">
        <v>1.5</v>
      </c>
      <c r="E32" s="50"/>
      <c r="F32" s="8"/>
      <c r="G32" s="8"/>
      <c r="H32" s="8"/>
      <c r="I32" s="8"/>
      <c r="J32" s="9"/>
      <c r="K32" s="50"/>
      <c r="L32" s="8"/>
      <c r="M32" s="8"/>
      <c r="N32" s="8"/>
      <c r="O32" s="9"/>
    </row>
    <row r="33" spans="1:15" s="5" customFormat="1" ht="13.5" customHeight="1">
      <c r="A33" s="7"/>
      <c r="B33" s="66" t="s">
        <v>36</v>
      </c>
      <c r="C33" s="61" t="s">
        <v>9</v>
      </c>
      <c r="D33" s="48">
        <v>10</v>
      </c>
      <c r="E33" s="50"/>
      <c r="F33" s="8"/>
      <c r="G33" s="8"/>
      <c r="H33" s="8"/>
      <c r="I33" s="8"/>
      <c r="J33" s="9"/>
      <c r="K33" s="50"/>
      <c r="L33" s="8"/>
      <c r="M33" s="8"/>
      <c r="N33" s="8"/>
      <c r="O33" s="9"/>
    </row>
    <row r="34" spans="1:15" s="5" customFormat="1" ht="13.5" customHeight="1">
      <c r="A34" s="7"/>
      <c r="B34" s="66" t="s">
        <v>37</v>
      </c>
      <c r="C34" s="61" t="s">
        <v>9</v>
      </c>
      <c r="D34" s="48">
        <v>2</v>
      </c>
      <c r="E34" s="50"/>
      <c r="F34" s="8"/>
      <c r="G34" s="8"/>
      <c r="H34" s="8"/>
      <c r="I34" s="8"/>
      <c r="J34" s="9"/>
      <c r="K34" s="50"/>
      <c r="L34" s="8"/>
      <c r="M34" s="8"/>
      <c r="N34" s="8"/>
      <c r="O34" s="9"/>
    </row>
    <row r="35" spans="1:15" s="5" customFormat="1" ht="13.5" customHeight="1">
      <c r="A35" s="10"/>
      <c r="B35" s="66" t="s">
        <v>38</v>
      </c>
      <c r="C35" s="61" t="s">
        <v>5</v>
      </c>
      <c r="D35" s="48">
        <v>1</v>
      </c>
      <c r="E35" s="50"/>
      <c r="F35" s="8"/>
      <c r="G35" s="8"/>
      <c r="H35" s="8"/>
      <c r="I35" s="8"/>
      <c r="J35" s="9"/>
      <c r="K35" s="50"/>
      <c r="L35" s="8"/>
      <c r="M35" s="8"/>
      <c r="N35" s="8"/>
      <c r="O35" s="9"/>
    </row>
    <row r="36" spans="1:15" s="5" customFormat="1" ht="13.5" customHeight="1">
      <c r="A36" s="12"/>
      <c r="B36" s="66" t="s">
        <v>124</v>
      </c>
      <c r="C36" s="61" t="s">
        <v>125</v>
      </c>
      <c r="D36" s="48">
        <v>1</v>
      </c>
      <c r="E36" s="50"/>
      <c r="F36" s="8"/>
      <c r="G36" s="8"/>
      <c r="H36" s="8"/>
      <c r="I36" s="8"/>
      <c r="J36" s="9"/>
      <c r="K36" s="50"/>
      <c r="L36" s="8"/>
      <c r="M36" s="8"/>
      <c r="N36" s="8"/>
      <c r="O36" s="9"/>
    </row>
    <row r="37" spans="1:15" s="5" customFormat="1" ht="13.5" customHeight="1">
      <c r="A37" s="13">
        <v>9</v>
      </c>
      <c r="B37" s="70" t="s">
        <v>129</v>
      </c>
      <c r="C37" s="63" t="s">
        <v>2</v>
      </c>
      <c r="D37" s="54">
        <v>70.6</v>
      </c>
      <c r="E37" s="50"/>
      <c r="F37" s="8"/>
      <c r="G37" s="8"/>
      <c r="H37" s="8"/>
      <c r="I37" s="8"/>
      <c r="J37" s="9"/>
      <c r="K37" s="50"/>
      <c r="L37" s="8"/>
      <c r="M37" s="8"/>
      <c r="N37" s="8"/>
      <c r="O37" s="9"/>
    </row>
    <row r="38" spans="1:15" s="5" customFormat="1" ht="13.5" customHeight="1">
      <c r="A38" s="13"/>
      <c r="B38" s="70" t="s">
        <v>172</v>
      </c>
      <c r="C38" s="63" t="s">
        <v>2</v>
      </c>
      <c r="D38" s="54">
        <f>70.6*1.12</f>
        <v>79.072</v>
      </c>
      <c r="E38" s="50"/>
      <c r="F38" s="8"/>
      <c r="G38" s="8"/>
      <c r="H38" s="8"/>
      <c r="I38" s="8"/>
      <c r="J38" s="9"/>
      <c r="K38" s="50"/>
      <c r="L38" s="8"/>
      <c r="M38" s="8"/>
      <c r="N38" s="8"/>
      <c r="O38" s="9"/>
    </row>
    <row r="39" spans="1:15" s="5" customFormat="1" ht="13.5" customHeight="1">
      <c r="A39" s="7"/>
      <c r="B39" s="66" t="s">
        <v>20</v>
      </c>
      <c r="C39" s="61" t="s">
        <v>6</v>
      </c>
      <c r="D39" s="48">
        <v>30</v>
      </c>
      <c r="E39" s="50"/>
      <c r="F39" s="8"/>
      <c r="G39" s="8"/>
      <c r="H39" s="8"/>
      <c r="I39" s="8"/>
      <c r="J39" s="9"/>
      <c r="K39" s="50"/>
      <c r="L39" s="8"/>
      <c r="M39" s="8"/>
      <c r="N39" s="8"/>
      <c r="O39" s="9"/>
    </row>
    <row r="40" spans="1:15" s="5" customFormat="1" ht="13.5" customHeight="1">
      <c r="A40" s="14"/>
      <c r="B40" s="66" t="s">
        <v>173</v>
      </c>
      <c r="C40" s="64" t="s">
        <v>9</v>
      </c>
      <c r="D40" s="55">
        <f>D37*1.1</f>
        <v>77.66</v>
      </c>
      <c r="E40" s="50"/>
      <c r="F40" s="8"/>
      <c r="G40" s="8"/>
      <c r="H40" s="8"/>
      <c r="I40" s="8"/>
      <c r="J40" s="9"/>
      <c r="K40" s="50"/>
      <c r="L40" s="8"/>
      <c r="M40" s="8"/>
      <c r="N40" s="8"/>
      <c r="O40" s="9"/>
    </row>
    <row r="41" spans="1:15" s="5" customFormat="1" ht="13.5" customHeight="1">
      <c r="A41" s="14"/>
      <c r="B41" s="66" t="s">
        <v>174</v>
      </c>
      <c r="C41" s="64" t="s">
        <v>6</v>
      </c>
      <c r="D41" s="55">
        <f>D37*0.3</f>
        <v>21.179999999999996</v>
      </c>
      <c r="E41" s="50"/>
      <c r="F41" s="8"/>
      <c r="G41" s="8"/>
      <c r="H41" s="8"/>
      <c r="I41" s="8"/>
      <c r="J41" s="9"/>
      <c r="K41" s="50"/>
      <c r="L41" s="8"/>
      <c r="M41" s="8"/>
      <c r="N41" s="8"/>
      <c r="O41" s="9"/>
    </row>
    <row r="42" spans="1:15" s="5" customFormat="1" ht="13.5" customHeight="1">
      <c r="A42" s="13"/>
      <c r="B42" s="70" t="s">
        <v>41</v>
      </c>
      <c r="C42" s="63" t="s">
        <v>19</v>
      </c>
      <c r="D42" s="54">
        <v>60</v>
      </c>
      <c r="E42" s="50"/>
      <c r="F42" s="8"/>
      <c r="G42" s="8"/>
      <c r="H42" s="8"/>
      <c r="I42" s="8"/>
      <c r="J42" s="9"/>
      <c r="K42" s="50"/>
      <c r="L42" s="8"/>
      <c r="M42" s="8"/>
      <c r="N42" s="8"/>
      <c r="O42" s="9"/>
    </row>
    <row r="43" spans="1:15" s="5" customFormat="1" ht="13.5" customHeight="1">
      <c r="A43" s="13"/>
      <c r="B43" s="66" t="s">
        <v>124</v>
      </c>
      <c r="C43" s="61" t="s">
        <v>125</v>
      </c>
      <c r="D43" s="48">
        <v>1</v>
      </c>
      <c r="E43" s="50"/>
      <c r="F43" s="8"/>
      <c r="G43" s="8"/>
      <c r="H43" s="8"/>
      <c r="I43" s="8"/>
      <c r="J43" s="9"/>
      <c r="K43" s="50"/>
      <c r="L43" s="8"/>
      <c r="M43" s="8"/>
      <c r="N43" s="8"/>
      <c r="O43" s="9"/>
    </row>
    <row r="44" spans="1:15" s="5" customFormat="1" ht="13.5" customHeight="1">
      <c r="A44" s="13">
        <v>10</v>
      </c>
      <c r="B44" s="70" t="s">
        <v>130</v>
      </c>
      <c r="C44" s="63" t="s">
        <v>2</v>
      </c>
      <c r="D44" s="54">
        <v>25.8</v>
      </c>
      <c r="E44" s="50"/>
      <c r="F44" s="8"/>
      <c r="G44" s="8"/>
      <c r="H44" s="8"/>
      <c r="I44" s="8"/>
      <c r="J44" s="9"/>
      <c r="K44" s="50"/>
      <c r="L44" s="8"/>
      <c r="M44" s="8"/>
      <c r="N44" s="8"/>
      <c r="O44" s="9"/>
    </row>
    <row r="45" spans="1:15" s="5" customFormat="1" ht="13.5" customHeight="1">
      <c r="A45" s="13"/>
      <c r="B45" s="70" t="s">
        <v>175</v>
      </c>
      <c r="C45" s="63" t="s">
        <v>2</v>
      </c>
      <c r="D45" s="54">
        <v>29.7</v>
      </c>
      <c r="E45" s="50"/>
      <c r="F45" s="8"/>
      <c r="G45" s="8"/>
      <c r="H45" s="8"/>
      <c r="I45" s="8"/>
      <c r="J45" s="9"/>
      <c r="K45" s="50"/>
      <c r="L45" s="8"/>
      <c r="M45" s="8"/>
      <c r="N45" s="8"/>
      <c r="O45" s="9"/>
    </row>
    <row r="46" spans="1:15" s="5" customFormat="1" ht="13.5" customHeight="1">
      <c r="A46" s="7"/>
      <c r="B46" s="66" t="s">
        <v>20</v>
      </c>
      <c r="C46" s="61" t="s">
        <v>6</v>
      </c>
      <c r="D46" s="48">
        <v>20</v>
      </c>
      <c r="E46" s="50"/>
      <c r="F46" s="8"/>
      <c r="G46" s="8"/>
      <c r="H46" s="8"/>
      <c r="I46" s="8"/>
      <c r="J46" s="9"/>
      <c r="K46" s="50"/>
      <c r="L46" s="8"/>
      <c r="M46" s="8"/>
      <c r="N46" s="8"/>
      <c r="O46" s="9"/>
    </row>
    <row r="47" spans="1:15" s="5" customFormat="1" ht="13.5" customHeight="1">
      <c r="A47" s="14"/>
      <c r="B47" s="66" t="s">
        <v>173</v>
      </c>
      <c r="C47" s="64" t="s">
        <v>9</v>
      </c>
      <c r="D47" s="55">
        <f>D44*1.1</f>
        <v>28.380000000000003</v>
      </c>
      <c r="E47" s="50"/>
      <c r="F47" s="8"/>
      <c r="G47" s="8"/>
      <c r="H47" s="8"/>
      <c r="I47" s="8"/>
      <c r="J47" s="9"/>
      <c r="K47" s="50"/>
      <c r="L47" s="8"/>
      <c r="M47" s="8"/>
      <c r="N47" s="8"/>
      <c r="O47" s="9"/>
    </row>
    <row r="48" spans="1:15" s="5" customFormat="1" ht="13.5" customHeight="1">
      <c r="A48" s="14"/>
      <c r="B48" s="66" t="s">
        <v>176</v>
      </c>
      <c r="C48" s="64" t="s">
        <v>6</v>
      </c>
      <c r="D48" s="55">
        <f>D44*0.3</f>
        <v>7.74</v>
      </c>
      <c r="E48" s="50"/>
      <c r="F48" s="8"/>
      <c r="G48" s="8"/>
      <c r="H48" s="8"/>
      <c r="I48" s="8"/>
      <c r="J48" s="9"/>
      <c r="K48" s="50"/>
      <c r="L48" s="8"/>
      <c r="M48" s="8"/>
      <c r="N48" s="8"/>
      <c r="O48" s="9"/>
    </row>
    <row r="49" spans="1:15" s="5" customFormat="1" ht="13.5" customHeight="1">
      <c r="A49" s="13"/>
      <c r="B49" s="66" t="s">
        <v>124</v>
      </c>
      <c r="C49" s="61" t="s">
        <v>125</v>
      </c>
      <c r="D49" s="48">
        <v>1</v>
      </c>
      <c r="E49" s="50"/>
      <c r="F49" s="8"/>
      <c r="G49" s="8"/>
      <c r="H49" s="8"/>
      <c r="I49" s="8"/>
      <c r="J49" s="9"/>
      <c r="K49" s="50"/>
      <c r="L49" s="8"/>
      <c r="M49" s="8"/>
      <c r="N49" s="8"/>
      <c r="O49" s="9"/>
    </row>
    <row r="50" spans="1:15" s="5" customFormat="1" ht="13.5" customHeight="1">
      <c r="A50" s="7">
        <v>11</v>
      </c>
      <c r="B50" s="66" t="s">
        <v>40</v>
      </c>
      <c r="C50" s="61" t="s">
        <v>19</v>
      </c>
      <c r="D50" s="48">
        <v>27.6</v>
      </c>
      <c r="E50" s="50"/>
      <c r="F50" s="8"/>
      <c r="G50" s="8"/>
      <c r="H50" s="8"/>
      <c r="I50" s="8"/>
      <c r="J50" s="9"/>
      <c r="K50" s="50"/>
      <c r="L50" s="8"/>
      <c r="M50" s="8"/>
      <c r="N50" s="8"/>
      <c r="O50" s="9"/>
    </row>
    <row r="51" spans="1:15" s="5" customFormat="1" ht="13.5" customHeight="1">
      <c r="A51" s="7"/>
      <c r="B51" s="66" t="s">
        <v>29</v>
      </c>
      <c r="C51" s="61" t="s">
        <v>19</v>
      </c>
      <c r="D51" s="48">
        <v>32</v>
      </c>
      <c r="E51" s="50"/>
      <c r="F51" s="8"/>
      <c r="G51" s="8"/>
      <c r="H51" s="8"/>
      <c r="I51" s="8"/>
      <c r="J51" s="9"/>
      <c r="K51" s="50"/>
      <c r="L51" s="8"/>
      <c r="M51" s="8"/>
      <c r="N51" s="8"/>
      <c r="O51" s="9"/>
    </row>
    <row r="52" spans="1:15" s="5" customFormat="1" ht="13.5" customHeight="1">
      <c r="A52" s="7"/>
      <c r="B52" s="66" t="s">
        <v>30</v>
      </c>
      <c r="C52" s="61" t="s">
        <v>19</v>
      </c>
      <c r="D52" s="48">
        <v>32</v>
      </c>
      <c r="E52" s="50"/>
      <c r="F52" s="8"/>
      <c r="G52" s="8"/>
      <c r="H52" s="8"/>
      <c r="I52" s="8"/>
      <c r="J52" s="9"/>
      <c r="K52" s="50"/>
      <c r="L52" s="8"/>
      <c r="M52" s="8"/>
      <c r="N52" s="8"/>
      <c r="O52" s="9"/>
    </row>
    <row r="53" spans="1:15" s="5" customFormat="1" ht="13.5" customHeight="1">
      <c r="A53" s="7"/>
      <c r="B53" s="66" t="s">
        <v>31</v>
      </c>
      <c r="C53" s="61" t="s">
        <v>5</v>
      </c>
      <c r="D53" s="48">
        <v>76.2</v>
      </c>
      <c r="E53" s="50"/>
      <c r="F53" s="8"/>
      <c r="G53" s="8"/>
      <c r="H53" s="8"/>
      <c r="I53" s="8"/>
      <c r="J53" s="9"/>
      <c r="K53" s="50"/>
      <c r="L53" s="8"/>
      <c r="M53" s="8"/>
      <c r="N53" s="8"/>
      <c r="O53" s="9"/>
    </row>
    <row r="54" spans="1:15" s="5" customFormat="1" ht="13.5" customHeight="1">
      <c r="A54" s="10"/>
      <c r="B54" s="66" t="s">
        <v>32</v>
      </c>
      <c r="C54" s="61" t="s">
        <v>5</v>
      </c>
      <c r="D54" s="48">
        <v>76.2</v>
      </c>
      <c r="E54" s="50"/>
      <c r="F54" s="8"/>
      <c r="G54" s="8"/>
      <c r="H54" s="8"/>
      <c r="I54" s="8"/>
      <c r="J54" s="9"/>
      <c r="K54" s="50"/>
      <c r="L54" s="8"/>
      <c r="M54" s="8"/>
      <c r="N54" s="8"/>
      <c r="O54" s="9"/>
    </row>
    <row r="55" spans="1:15" s="5" customFormat="1" ht="13.5" customHeight="1">
      <c r="A55" s="13"/>
      <c r="B55" s="66" t="s">
        <v>124</v>
      </c>
      <c r="C55" s="61" t="s">
        <v>125</v>
      </c>
      <c r="D55" s="48">
        <v>1</v>
      </c>
      <c r="E55" s="50"/>
      <c r="F55" s="8"/>
      <c r="G55" s="8"/>
      <c r="H55" s="8"/>
      <c r="I55" s="8"/>
      <c r="J55" s="9"/>
      <c r="K55" s="50"/>
      <c r="L55" s="8"/>
      <c r="M55" s="8"/>
      <c r="N55" s="8"/>
      <c r="O55" s="9"/>
    </row>
    <row r="56" spans="1:15" s="5" customFormat="1" ht="13.5" customHeight="1">
      <c r="A56" s="7">
        <v>12</v>
      </c>
      <c r="B56" s="66" t="s">
        <v>126</v>
      </c>
      <c r="C56" s="61" t="s">
        <v>19</v>
      </c>
      <c r="D56" s="48">
        <v>27.6</v>
      </c>
      <c r="E56" s="50"/>
      <c r="F56" s="8"/>
      <c r="G56" s="8"/>
      <c r="H56" s="8"/>
      <c r="I56" s="8"/>
      <c r="J56" s="9"/>
      <c r="K56" s="50"/>
      <c r="L56" s="8"/>
      <c r="M56" s="8"/>
      <c r="N56" s="8"/>
      <c r="O56" s="9"/>
    </row>
    <row r="57" spans="1:15" s="5" customFormat="1" ht="13.5" customHeight="1">
      <c r="A57" s="7"/>
      <c r="B57" s="66" t="s">
        <v>127</v>
      </c>
      <c r="C57" s="61" t="s">
        <v>6</v>
      </c>
      <c r="D57" s="48">
        <v>4</v>
      </c>
      <c r="E57" s="50"/>
      <c r="F57" s="8"/>
      <c r="G57" s="8"/>
      <c r="H57" s="8"/>
      <c r="I57" s="8"/>
      <c r="J57" s="9"/>
      <c r="K57" s="50"/>
      <c r="L57" s="8"/>
      <c r="M57" s="8"/>
      <c r="N57" s="8"/>
      <c r="O57" s="9"/>
    </row>
    <row r="58" spans="1:15" s="5" customFormat="1" ht="13.5" customHeight="1">
      <c r="A58" s="7"/>
      <c r="B58" s="66" t="s">
        <v>89</v>
      </c>
      <c r="C58" s="61" t="s">
        <v>6</v>
      </c>
      <c r="D58" s="48">
        <v>5</v>
      </c>
      <c r="E58" s="50"/>
      <c r="F58" s="8"/>
      <c r="G58" s="8"/>
      <c r="H58" s="8"/>
      <c r="I58" s="8"/>
      <c r="J58" s="9"/>
      <c r="K58" s="50"/>
      <c r="L58" s="8"/>
      <c r="M58" s="8"/>
      <c r="N58" s="8"/>
      <c r="O58" s="9"/>
    </row>
    <row r="59" spans="1:15" s="5" customFormat="1" ht="13.5" customHeight="1">
      <c r="A59" s="15">
        <v>13</v>
      </c>
      <c r="B59" s="71" t="s">
        <v>80</v>
      </c>
      <c r="C59" s="61" t="s">
        <v>19</v>
      </c>
      <c r="D59" s="48">
        <v>8.2</v>
      </c>
      <c r="E59" s="50"/>
      <c r="F59" s="8"/>
      <c r="G59" s="8"/>
      <c r="H59" s="8"/>
      <c r="I59" s="8"/>
      <c r="J59" s="9"/>
      <c r="K59" s="50"/>
      <c r="L59" s="8"/>
      <c r="M59" s="8"/>
      <c r="N59" s="8"/>
      <c r="O59" s="9"/>
    </row>
    <row r="60" spans="1:15" s="5" customFormat="1" ht="13.5" customHeight="1">
      <c r="A60" s="15"/>
      <c r="B60" s="71" t="s">
        <v>90</v>
      </c>
      <c r="C60" s="61" t="s">
        <v>19</v>
      </c>
      <c r="D60" s="48">
        <v>10</v>
      </c>
      <c r="E60" s="50"/>
      <c r="F60" s="8"/>
      <c r="G60" s="8"/>
      <c r="H60" s="8"/>
      <c r="I60" s="8"/>
      <c r="J60" s="9"/>
      <c r="K60" s="50"/>
      <c r="L60" s="8"/>
      <c r="M60" s="8"/>
      <c r="N60" s="8"/>
      <c r="O60" s="9"/>
    </row>
    <row r="61" spans="1:15" s="5" customFormat="1" ht="13.5" customHeight="1">
      <c r="A61" s="7"/>
      <c r="B61" s="66" t="s">
        <v>52</v>
      </c>
      <c r="C61" s="61" t="s">
        <v>5</v>
      </c>
      <c r="D61" s="48">
        <v>3</v>
      </c>
      <c r="E61" s="50"/>
      <c r="F61" s="8"/>
      <c r="G61" s="8"/>
      <c r="H61" s="8"/>
      <c r="I61" s="8"/>
      <c r="J61" s="9"/>
      <c r="K61" s="50"/>
      <c r="L61" s="8"/>
      <c r="M61" s="8"/>
      <c r="N61" s="8"/>
      <c r="O61" s="9"/>
    </row>
    <row r="62" spans="1:15" s="5" customFormat="1" ht="13.5" customHeight="1">
      <c r="A62" s="7"/>
      <c r="B62" s="66" t="s">
        <v>91</v>
      </c>
      <c r="C62" s="61" t="s">
        <v>5</v>
      </c>
      <c r="D62" s="48">
        <v>3</v>
      </c>
      <c r="E62" s="50"/>
      <c r="F62" s="8"/>
      <c r="G62" s="8"/>
      <c r="H62" s="8"/>
      <c r="I62" s="8"/>
      <c r="J62" s="9"/>
      <c r="K62" s="50"/>
      <c r="L62" s="8"/>
      <c r="M62" s="8"/>
      <c r="N62" s="8"/>
      <c r="O62" s="9"/>
    </row>
    <row r="63" spans="1:15" s="5" customFormat="1" ht="13.5" customHeight="1">
      <c r="A63" s="10"/>
      <c r="B63" s="67" t="s">
        <v>18</v>
      </c>
      <c r="C63" s="61"/>
      <c r="D63" s="48"/>
      <c r="E63" s="50"/>
      <c r="F63" s="8"/>
      <c r="G63" s="8"/>
      <c r="H63" s="8"/>
      <c r="I63" s="8"/>
      <c r="J63" s="9"/>
      <c r="K63" s="50"/>
      <c r="L63" s="8"/>
      <c r="M63" s="8"/>
      <c r="N63" s="8"/>
      <c r="O63" s="9"/>
    </row>
    <row r="64" spans="1:15" s="5" customFormat="1" ht="25.5">
      <c r="A64" s="7">
        <v>14</v>
      </c>
      <c r="B64" s="66" t="s">
        <v>137</v>
      </c>
      <c r="C64" s="61" t="s">
        <v>2</v>
      </c>
      <c r="D64" s="48">
        <v>15.9</v>
      </c>
      <c r="E64" s="50"/>
      <c r="F64" s="8"/>
      <c r="G64" s="8"/>
      <c r="H64" s="8"/>
      <c r="I64" s="8"/>
      <c r="J64" s="9"/>
      <c r="K64" s="50"/>
      <c r="L64" s="8"/>
      <c r="M64" s="8"/>
      <c r="N64" s="8"/>
      <c r="O64" s="9"/>
    </row>
    <row r="65" spans="1:15" s="5" customFormat="1" ht="13.5" customHeight="1">
      <c r="A65" s="7"/>
      <c r="B65" s="66" t="s">
        <v>177</v>
      </c>
      <c r="C65" s="61" t="s">
        <v>2</v>
      </c>
      <c r="D65" s="48">
        <f>D64*1.15*3</f>
        <v>54.855000000000004</v>
      </c>
      <c r="E65" s="50"/>
      <c r="F65" s="8"/>
      <c r="G65" s="8"/>
      <c r="H65" s="8"/>
      <c r="I65" s="8"/>
      <c r="J65" s="9"/>
      <c r="K65" s="50"/>
      <c r="L65" s="8"/>
      <c r="M65" s="8"/>
      <c r="N65" s="8"/>
      <c r="O65" s="9"/>
    </row>
    <row r="66" spans="1:15" s="5" customFormat="1" ht="13.5" customHeight="1">
      <c r="A66" s="7"/>
      <c r="B66" s="66" t="s">
        <v>178</v>
      </c>
      <c r="C66" s="61" t="s">
        <v>19</v>
      </c>
      <c r="D66" s="48">
        <f>4.65/0.4*3.5</f>
        <v>40.6875</v>
      </c>
      <c r="E66" s="50"/>
      <c r="F66" s="8"/>
      <c r="G66" s="8"/>
      <c r="H66" s="8"/>
      <c r="I66" s="8"/>
      <c r="J66" s="9"/>
      <c r="K66" s="50"/>
      <c r="L66" s="8"/>
      <c r="M66" s="8"/>
      <c r="N66" s="8"/>
      <c r="O66" s="9"/>
    </row>
    <row r="67" spans="1:15" s="5" customFormat="1" ht="13.5" customHeight="1">
      <c r="A67" s="7"/>
      <c r="B67" s="66" t="s">
        <v>179</v>
      </c>
      <c r="C67" s="61" t="s">
        <v>19</v>
      </c>
      <c r="D67" s="48">
        <f>4.65*2+3.5*2</f>
        <v>16.3</v>
      </c>
      <c r="E67" s="50"/>
      <c r="F67" s="8"/>
      <c r="G67" s="8"/>
      <c r="H67" s="8"/>
      <c r="I67" s="8"/>
      <c r="J67" s="9"/>
      <c r="K67" s="50"/>
      <c r="L67" s="8"/>
      <c r="M67" s="8"/>
      <c r="N67" s="8"/>
      <c r="O67" s="9"/>
    </row>
    <row r="68" spans="1:15" s="5" customFormat="1" ht="13.5" customHeight="1">
      <c r="A68" s="7"/>
      <c r="B68" s="66" t="s">
        <v>180</v>
      </c>
      <c r="C68" s="61" t="s">
        <v>19</v>
      </c>
      <c r="D68" s="48">
        <v>8</v>
      </c>
      <c r="E68" s="50"/>
      <c r="F68" s="8"/>
      <c r="G68" s="8"/>
      <c r="H68" s="8"/>
      <c r="I68" s="8"/>
      <c r="J68" s="9"/>
      <c r="K68" s="50"/>
      <c r="L68" s="8"/>
      <c r="M68" s="8"/>
      <c r="N68" s="8"/>
      <c r="O68" s="9"/>
    </row>
    <row r="69" spans="1:15" s="5" customFormat="1" ht="13.5" customHeight="1">
      <c r="A69" s="7"/>
      <c r="B69" s="66" t="s">
        <v>131</v>
      </c>
      <c r="C69" s="61" t="s">
        <v>19</v>
      </c>
      <c r="D69" s="48">
        <f>4.6*2+3.5*2</f>
        <v>16.2</v>
      </c>
      <c r="E69" s="50"/>
      <c r="F69" s="8"/>
      <c r="G69" s="8"/>
      <c r="H69" s="8"/>
      <c r="I69" s="8"/>
      <c r="J69" s="9"/>
      <c r="K69" s="50"/>
      <c r="L69" s="8"/>
      <c r="M69" s="8"/>
      <c r="N69" s="8"/>
      <c r="O69" s="9"/>
    </row>
    <row r="70" spans="1:15" s="5" customFormat="1" ht="13.5" customHeight="1">
      <c r="A70" s="7"/>
      <c r="B70" s="66" t="s">
        <v>132</v>
      </c>
      <c r="C70" s="61" t="s">
        <v>2</v>
      </c>
      <c r="D70" s="48">
        <v>18.75</v>
      </c>
      <c r="E70" s="50"/>
      <c r="F70" s="8"/>
      <c r="G70" s="8"/>
      <c r="H70" s="8"/>
      <c r="I70" s="8"/>
      <c r="J70" s="9"/>
      <c r="K70" s="50"/>
      <c r="L70" s="8"/>
      <c r="M70" s="8"/>
      <c r="N70" s="8"/>
      <c r="O70" s="9"/>
    </row>
    <row r="71" spans="1:15" s="5" customFormat="1" ht="13.5" customHeight="1">
      <c r="A71" s="7"/>
      <c r="B71" s="66" t="s">
        <v>181</v>
      </c>
      <c r="C71" s="61" t="s">
        <v>2</v>
      </c>
      <c r="D71" s="48">
        <f>D64*1.1</f>
        <v>17.490000000000002</v>
      </c>
      <c r="E71" s="50"/>
      <c r="F71" s="8"/>
      <c r="G71" s="8"/>
      <c r="H71" s="8"/>
      <c r="I71" s="8"/>
      <c r="J71" s="9"/>
      <c r="K71" s="50"/>
      <c r="L71" s="8"/>
      <c r="M71" s="8"/>
      <c r="N71" s="8"/>
      <c r="O71" s="9"/>
    </row>
    <row r="72" spans="1:15" s="5" customFormat="1" ht="13.5" customHeight="1">
      <c r="A72" s="7"/>
      <c r="B72" s="66" t="s">
        <v>133</v>
      </c>
      <c r="C72" s="61" t="s">
        <v>134</v>
      </c>
      <c r="D72" s="48">
        <v>1</v>
      </c>
      <c r="E72" s="50"/>
      <c r="F72" s="8"/>
      <c r="G72" s="8"/>
      <c r="H72" s="8"/>
      <c r="I72" s="8"/>
      <c r="J72" s="9"/>
      <c r="K72" s="50"/>
      <c r="L72" s="8"/>
      <c r="M72" s="8"/>
      <c r="N72" s="8"/>
      <c r="O72" s="9"/>
    </row>
    <row r="73" spans="1:15" s="5" customFormat="1" ht="13.5" customHeight="1">
      <c r="A73" s="7"/>
      <c r="B73" s="66" t="s">
        <v>135</v>
      </c>
      <c r="C73" s="61" t="s">
        <v>19</v>
      </c>
      <c r="D73" s="48">
        <f>D64*2*0.95</f>
        <v>30.21</v>
      </c>
      <c r="E73" s="50"/>
      <c r="F73" s="8"/>
      <c r="G73" s="8"/>
      <c r="H73" s="8"/>
      <c r="I73" s="8"/>
      <c r="J73" s="9"/>
      <c r="K73" s="50"/>
      <c r="L73" s="8"/>
      <c r="M73" s="8"/>
      <c r="N73" s="8"/>
      <c r="O73" s="9"/>
    </row>
    <row r="74" spans="1:15" s="5" customFormat="1" ht="13.5" customHeight="1">
      <c r="A74" s="7"/>
      <c r="B74" s="66" t="s">
        <v>136</v>
      </c>
      <c r="C74" s="61" t="s">
        <v>9</v>
      </c>
      <c r="D74" s="48">
        <f>D64*0.8*2</f>
        <v>25.44</v>
      </c>
      <c r="E74" s="50"/>
      <c r="F74" s="8"/>
      <c r="G74" s="8"/>
      <c r="H74" s="8"/>
      <c r="I74" s="8"/>
      <c r="J74" s="9"/>
      <c r="K74" s="50"/>
      <c r="L74" s="8"/>
      <c r="M74" s="8"/>
      <c r="N74" s="8"/>
      <c r="O74" s="9"/>
    </row>
    <row r="75" spans="1:15" s="5" customFormat="1" ht="12.75" customHeight="1">
      <c r="A75" s="7"/>
      <c r="B75" s="66" t="s">
        <v>124</v>
      </c>
      <c r="C75" s="61" t="s">
        <v>134</v>
      </c>
      <c r="D75" s="48">
        <v>1</v>
      </c>
      <c r="E75" s="50"/>
      <c r="F75" s="8"/>
      <c r="G75" s="8"/>
      <c r="H75" s="8"/>
      <c r="I75" s="8"/>
      <c r="J75" s="9"/>
      <c r="K75" s="50"/>
      <c r="L75" s="8"/>
      <c r="M75" s="8"/>
      <c r="N75" s="8"/>
      <c r="O75" s="9"/>
    </row>
    <row r="76" spans="1:15" s="5" customFormat="1" ht="12.75" customHeight="1">
      <c r="A76" s="7">
        <v>15</v>
      </c>
      <c r="B76" s="66" t="s">
        <v>138</v>
      </c>
      <c r="C76" s="61" t="s">
        <v>2</v>
      </c>
      <c r="D76" s="48">
        <v>20.8</v>
      </c>
      <c r="E76" s="50"/>
      <c r="F76" s="8"/>
      <c r="G76" s="8"/>
      <c r="H76" s="8"/>
      <c r="I76" s="8"/>
      <c r="J76" s="9"/>
      <c r="K76" s="50"/>
      <c r="L76" s="8"/>
      <c r="M76" s="8"/>
      <c r="N76" s="8"/>
      <c r="O76" s="9"/>
    </row>
    <row r="77" spans="1:15" s="5" customFormat="1" ht="12.75" customHeight="1">
      <c r="A77" s="7"/>
      <c r="B77" s="66" t="s">
        <v>177</v>
      </c>
      <c r="C77" s="61" t="s">
        <v>2</v>
      </c>
      <c r="D77" s="48">
        <f>D76*1.15*4</f>
        <v>95.67999999999999</v>
      </c>
      <c r="E77" s="50"/>
      <c r="F77" s="8"/>
      <c r="G77" s="8"/>
      <c r="H77" s="8"/>
      <c r="I77" s="8"/>
      <c r="J77" s="9"/>
      <c r="K77" s="50"/>
      <c r="L77" s="8"/>
      <c r="M77" s="8"/>
      <c r="N77" s="8"/>
      <c r="O77" s="9"/>
    </row>
    <row r="78" spans="1:15" s="5" customFormat="1" ht="13.5" customHeight="1">
      <c r="A78" s="7"/>
      <c r="B78" s="66" t="s">
        <v>178</v>
      </c>
      <c r="C78" s="61" t="s">
        <v>19</v>
      </c>
      <c r="D78" s="48">
        <f>1.71*2+1.71*2+1.435*2+0.77*2+3.5*8</f>
        <v>39.25</v>
      </c>
      <c r="E78" s="50"/>
      <c r="F78" s="8"/>
      <c r="G78" s="8"/>
      <c r="H78" s="8"/>
      <c r="I78" s="8"/>
      <c r="J78" s="9"/>
      <c r="K78" s="50"/>
      <c r="L78" s="8"/>
      <c r="M78" s="8"/>
      <c r="N78" s="8"/>
      <c r="O78" s="9"/>
    </row>
    <row r="79" spans="1:15" s="5" customFormat="1" ht="13.5" customHeight="1">
      <c r="A79" s="7"/>
      <c r="B79" s="66" t="s">
        <v>179</v>
      </c>
      <c r="C79" s="61" t="s">
        <v>19</v>
      </c>
      <c r="D79" s="48">
        <f>3.28*9</f>
        <v>29.52</v>
      </c>
      <c r="E79" s="50"/>
      <c r="F79" s="8"/>
      <c r="G79" s="8"/>
      <c r="H79" s="8"/>
      <c r="I79" s="8"/>
      <c r="J79" s="9"/>
      <c r="K79" s="50"/>
      <c r="L79" s="8"/>
      <c r="M79" s="8"/>
      <c r="N79" s="8"/>
      <c r="O79" s="9"/>
    </row>
    <row r="80" spans="1:15" s="5" customFormat="1" ht="13.5" customHeight="1">
      <c r="A80" s="7"/>
      <c r="B80" s="66" t="s">
        <v>180</v>
      </c>
      <c r="C80" s="61" t="s">
        <v>19</v>
      </c>
      <c r="D80" s="48">
        <f>8*3</f>
        <v>24</v>
      </c>
      <c r="E80" s="50"/>
      <c r="F80" s="8"/>
      <c r="G80" s="8"/>
      <c r="H80" s="8"/>
      <c r="I80" s="8"/>
      <c r="J80" s="9"/>
      <c r="K80" s="50"/>
      <c r="L80" s="8"/>
      <c r="M80" s="8"/>
      <c r="N80" s="8"/>
      <c r="O80" s="9"/>
    </row>
    <row r="81" spans="1:15" s="5" customFormat="1" ht="13.5" customHeight="1">
      <c r="A81" s="7"/>
      <c r="B81" s="66" t="s">
        <v>131</v>
      </c>
      <c r="C81" s="61" t="s">
        <v>19</v>
      </c>
      <c r="D81" s="48">
        <v>29.52</v>
      </c>
      <c r="E81" s="50"/>
      <c r="F81" s="8"/>
      <c r="G81" s="8"/>
      <c r="H81" s="8"/>
      <c r="I81" s="8"/>
      <c r="J81" s="9"/>
      <c r="K81" s="50"/>
      <c r="L81" s="8"/>
      <c r="M81" s="8"/>
      <c r="N81" s="8"/>
      <c r="O81" s="9"/>
    </row>
    <row r="82" spans="1:15" s="5" customFormat="1" ht="13.5" customHeight="1">
      <c r="A82" s="7"/>
      <c r="B82" s="66" t="s">
        <v>181</v>
      </c>
      <c r="C82" s="61" t="s">
        <v>2</v>
      </c>
      <c r="D82" s="48">
        <f>D76*1.1</f>
        <v>22.880000000000003</v>
      </c>
      <c r="E82" s="50"/>
      <c r="F82" s="8"/>
      <c r="G82" s="8"/>
      <c r="H82" s="8"/>
      <c r="I82" s="8"/>
      <c r="J82" s="9"/>
      <c r="K82" s="50"/>
      <c r="L82" s="8"/>
      <c r="M82" s="8"/>
      <c r="N82" s="8"/>
      <c r="O82" s="9"/>
    </row>
    <row r="83" spans="1:15" s="5" customFormat="1" ht="13.5" customHeight="1">
      <c r="A83" s="7"/>
      <c r="B83" s="66" t="s">
        <v>133</v>
      </c>
      <c r="C83" s="61" t="s">
        <v>134</v>
      </c>
      <c r="D83" s="48">
        <v>1</v>
      </c>
      <c r="E83" s="50"/>
      <c r="F83" s="8"/>
      <c r="G83" s="8"/>
      <c r="H83" s="8"/>
      <c r="I83" s="8"/>
      <c r="J83" s="9"/>
      <c r="K83" s="50"/>
      <c r="L83" s="8"/>
      <c r="M83" s="8"/>
      <c r="N83" s="8"/>
      <c r="O83" s="9"/>
    </row>
    <row r="84" spans="1:15" s="5" customFormat="1" ht="13.5" customHeight="1">
      <c r="A84" s="7"/>
      <c r="B84" s="66" t="s">
        <v>135</v>
      </c>
      <c r="C84" s="61" t="s">
        <v>19</v>
      </c>
      <c r="D84" s="48">
        <f>D76*2*0.95</f>
        <v>39.519999999999996</v>
      </c>
      <c r="E84" s="50"/>
      <c r="F84" s="8"/>
      <c r="G84" s="8"/>
      <c r="H84" s="8"/>
      <c r="I84" s="8"/>
      <c r="J84" s="9"/>
      <c r="K84" s="50"/>
      <c r="L84" s="8"/>
      <c r="M84" s="8"/>
      <c r="N84" s="8"/>
      <c r="O84" s="9"/>
    </row>
    <row r="85" spans="1:15" s="5" customFormat="1" ht="13.5" customHeight="1">
      <c r="A85" s="7"/>
      <c r="B85" s="66" t="s">
        <v>182</v>
      </c>
      <c r="C85" s="61" t="s">
        <v>9</v>
      </c>
      <c r="D85" s="48">
        <f>D76*0.8*2</f>
        <v>33.28</v>
      </c>
      <c r="E85" s="50"/>
      <c r="F85" s="8"/>
      <c r="G85" s="8"/>
      <c r="H85" s="8"/>
      <c r="I85" s="8"/>
      <c r="J85" s="9"/>
      <c r="K85" s="50"/>
      <c r="L85" s="8"/>
      <c r="M85" s="8"/>
      <c r="N85" s="8"/>
      <c r="O85" s="9"/>
    </row>
    <row r="86" spans="1:15" s="5" customFormat="1" ht="13.5" customHeight="1">
      <c r="A86" s="7"/>
      <c r="B86" s="66" t="s">
        <v>124</v>
      </c>
      <c r="C86" s="61" t="s">
        <v>134</v>
      </c>
      <c r="D86" s="48">
        <v>1</v>
      </c>
      <c r="E86" s="50"/>
      <c r="F86" s="8"/>
      <c r="G86" s="8"/>
      <c r="H86" s="8"/>
      <c r="I86" s="8"/>
      <c r="J86" s="9"/>
      <c r="K86" s="50"/>
      <c r="L86" s="8"/>
      <c r="M86" s="8"/>
      <c r="N86" s="8"/>
      <c r="O86" s="9"/>
    </row>
    <row r="87" spans="1:15" s="5" customFormat="1" ht="13.5" customHeight="1">
      <c r="A87" s="7">
        <v>16</v>
      </c>
      <c r="B87" s="66" t="s">
        <v>23</v>
      </c>
      <c r="C87" s="61" t="s">
        <v>2</v>
      </c>
      <c r="D87" s="48">
        <v>62.4</v>
      </c>
      <c r="E87" s="50"/>
      <c r="F87" s="8"/>
      <c r="G87" s="8"/>
      <c r="H87" s="8"/>
      <c r="I87" s="8"/>
      <c r="J87" s="9"/>
      <c r="K87" s="50"/>
      <c r="L87" s="8"/>
      <c r="M87" s="8"/>
      <c r="N87" s="8"/>
      <c r="O87" s="9"/>
    </row>
    <row r="88" spans="1:15" s="5" customFormat="1" ht="13.5" customHeight="1">
      <c r="A88" s="7"/>
      <c r="B88" s="66" t="s">
        <v>177</v>
      </c>
      <c r="C88" s="61" t="s">
        <v>2</v>
      </c>
      <c r="D88" s="48">
        <f>D87*1.15*2</f>
        <v>143.51999999999998</v>
      </c>
      <c r="E88" s="50"/>
      <c r="F88" s="8"/>
      <c r="G88" s="8"/>
      <c r="H88" s="8"/>
      <c r="I88" s="8"/>
      <c r="J88" s="9"/>
      <c r="K88" s="50"/>
      <c r="L88" s="8"/>
      <c r="M88" s="8"/>
      <c r="N88" s="8"/>
      <c r="O88" s="9"/>
    </row>
    <row r="89" spans="1:15" s="5" customFormat="1" ht="13.5" customHeight="1">
      <c r="A89" s="7"/>
      <c r="B89" s="66" t="s">
        <v>183</v>
      </c>
      <c r="C89" s="61" t="s">
        <v>19</v>
      </c>
      <c r="D89" s="48">
        <f>D87*1.2</f>
        <v>74.88</v>
      </c>
      <c r="E89" s="50"/>
      <c r="F89" s="8"/>
      <c r="G89" s="8"/>
      <c r="H89" s="8"/>
      <c r="I89" s="8"/>
      <c r="J89" s="9"/>
      <c r="K89" s="50"/>
      <c r="L89" s="8"/>
      <c r="M89" s="8"/>
      <c r="N89" s="8"/>
      <c r="O89" s="9"/>
    </row>
    <row r="90" spans="1:15" s="5" customFormat="1" ht="13.5" customHeight="1">
      <c r="A90" s="7"/>
      <c r="B90" s="66" t="s">
        <v>184</v>
      </c>
      <c r="C90" s="61" t="s">
        <v>19</v>
      </c>
      <c r="D90" s="48">
        <f>18.9*2+3.5*6</f>
        <v>58.8</v>
      </c>
      <c r="E90" s="50"/>
      <c r="F90" s="8"/>
      <c r="G90" s="8"/>
      <c r="H90" s="8"/>
      <c r="I90" s="8"/>
      <c r="J90" s="9"/>
      <c r="K90" s="50"/>
      <c r="L90" s="8"/>
      <c r="M90" s="8"/>
      <c r="N90" s="8"/>
      <c r="O90" s="9"/>
    </row>
    <row r="91" spans="1:15" s="5" customFormat="1" ht="13.5" customHeight="1">
      <c r="A91" s="7"/>
      <c r="B91" s="66" t="s">
        <v>185</v>
      </c>
      <c r="C91" s="61" t="s">
        <v>5</v>
      </c>
      <c r="D91" s="48">
        <v>68</v>
      </c>
      <c r="E91" s="50"/>
      <c r="F91" s="8"/>
      <c r="G91" s="8"/>
      <c r="H91" s="8"/>
      <c r="I91" s="8"/>
      <c r="J91" s="9"/>
      <c r="K91" s="50"/>
      <c r="L91" s="8"/>
      <c r="M91" s="8"/>
      <c r="N91" s="8"/>
      <c r="O91" s="9"/>
    </row>
    <row r="92" spans="1:15" s="5" customFormat="1" ht="13.5" customHeight="1">
      <c r="A92" s="7"/>
      <c r="B92" s="66" t="s">
        <v>143</v>
      </c>
      <c r="C92" s="61" t="s">
        <v>19</v>
      </c>
      <c r="D92" s="48">
        <v>29.52</v>
      </c>
      <c r="E92" s="50"/>
      <c r="F92" s="8"/>
      <c r="G92" s="8"/>
      <c r="H92" s="8"/>
      <c r="I92" s="8"/>
      <c r="J92" s="9"/>
      <c r="K92" s="50"/>
      <c r="L92" s="8"/>
      <c r="M92" s="8"/>
      <c r="N92" s="8"/>
      <c r="O92" s="9"/>
    </row>
    <row r="93" spans="1:15" s="5" customFormat="1" ht="13.5" customHeight="1">
      <c r="A93" s="7"/>
      <c r="B93" s="66" t="s">
        <v>181</v>
      </c>
      <c r="C93" s="61" t="s">
        <v>2</v>
      </c>
      <c r="D93" s="48">
        <f>D87*1.1</f>
        <v>68.64</v>
      </c>
      <c r="E93" s="50"/>
      <c r="F93" s="8"/>
      <c r="G93" s="8"/>
      <c r="H93" s="8"/>
      <c r="I93" s="8"/>
      <c r="J93" s="9"/>
      <c r="K93" s="50"/>
      <c r="L93" s="8"/>
      <c r="M93" s="8"/>
      <c r="N93" s="8"/>
      <c r="O93" s="9"/>
    </row>
    <row r="94" spans="1:15" s="5" customFormat="1" ht="13.5" customHeight="1">
      <c r="A94" s="7"/>
      <c r="B94" s="66" t="s">
        <v>133</v>
      </c>
      <c r="C94" s="61" t="s">
        <v>134</v>
      </c>
      <c r="D94" s="48">
        <v>1</v>
      </c>
      <c r="E94" s="50"/>
      <c r="F94" s="8"/>
      <c r="G94" s="8"/>
      <c r="H94" s="8"/>
      <c r="I94" s="8"/>
      <c r="J94" s="9"/>
      <c r="K94" s="50"/>
      <c r="L94" s="8"/>
      <c r="M94" s="8"/>
      <c r="N94" s="8"/>
      <c r="O94" s="9"/>
    </row>
    <row r="95" spans="1:15" s="5" customFormat="1" ht="13.5" customHeight="1">
      <c r="A95" s="7"/>
      <c r="B95" s="66" t="s">
        <v>135</v>
      </c>
      <c r="C95" s="61" t="s">
        <v>19</v>
      </c>
      <c r="D95" s="48">
        <f>D87*0.95</f>
        <v>59.279999999999994</v>
      </c>
      <c r="E95" s="50"/>
      <c r="F95" s="8"/>
      <c r="G95" s="8"/>
      <c r="H95" s="8"/>
      <c r="I95" s="8"/>
      <c r="J95" s="9"/>
      <c r="K95" s="50"/>
      <c r="L95" s="8"/>
      <c r="M95" s="8"/>
      <c r="N95" s="8"/>
      <c r="O95" s="9"/>
    </row>
    <row r="96" spans="1:15" s="5" customFormat="1" ht="13.5" customHeight="1">
      <c r="A96" s="7"/>
      <c r="B96" s="66" t="s">
        <v>182</v>
      </c>
      <c r="C96" s="61" t="s">
        <v>9</v>
      </c>
      <c r="D96" s="48">
        <f>D87*0.8</f>
        <v>49.92</v>
      </c>
      <c r="E96" s="50"/>
      <c r="F96" s="8"/>
      <c r="G96" s="8"/>
      <c r="H96" s="8"/>
      <c r="I96" s="8"/>
      <c r="J96" s="9"/>
      <c r="K96" s="50"/>
      <c r="L96" s="8"/>
      <c r="M96" s="8"/>
      <c r="N96" s="8"/>
      <c r="O96" s="9"/>
    </row>
    <row r="97" spans="1:15" s="5" customFormat="1" ht="13.5" customHeight="1">
      <c r="A97" s="7"/>
      <c r="B97" s="66" t="s">
        <v>124</v>
      </c>
      <c r="C97" s="61" t="s">
        <v>134</v>
      </c>
      <c r="D97" s="48">
        <v>1</v>
      </c>
      <c r="E97" s="50"/>
      <c r="F97" s="8"/>
      <c r="G97" s="8"/>
      <c r="H97" s="8"/>
      <c r="I97" s="8"/>
      <c r="J97" s="9"/>
      <c r="K97" s="50"/>
      <c r="L97" s="8"/>
      <c r="M97" s="8"/>
      <c r="N97" s="8"/>
      <c r="O97" s="9"/>
    </row>
    <row r="98" spans="1:15" s="5" customFormat="1" ht="13.5" customHeight="1">
      <c r="A98" s="7">
        <v>17</v>
      </c>
      <c r="B98" s="66" t="s">
        <v>68</v>
      </c>
      <c r="C98" s="61" t="s">
        <v>2</v>
      </c>
      <c r="D98" s="48">
        <v>34.3</v>
      </c>
      <c r="E98" s="50"/>
      <c r="F98" s="8"/>
      <c r="G98" s="8"/>
      <c r="H98" s="8"/>
      <c r="I98" s="8"/>
      <c r="J98" s="9"/>
      <c r="K98" s="50"/>
      <c r="L98" s="8"/>
      <c r="M98" s="8"/>
      <c r="N98" s="8"/>
      <c r="O98" s="9"/>
    </row>
    <row r="99" spans="1:15" s="5" customFormat="1" ht="13.5" customHeight="1">
      <c r="A99" s="7"/>
      <c r="B99" s="66" t="s">
        <v>142</v>
      </c>
      <c r="C99" s="61" t="s">
        <v>19</v>
      </c>
      <c r="D99" s="48">
        <f>D98*1</f>
        <v>34.3</v>
      </c>
      <c r="E99" s="50"/>
      <c r="F99" s="8"/>
      <c r="G99" s="8"/>
      <c r="H99" s="8"/>
      <c r="I99" s="8"/>
      <c r="J99" s="9"/>
      <c r="K99" s="50"/>
      <c r="L99" s="8"/>
      <c r="M99" s="8"/>
      <c r="N99" s="8"/>
      <c r="O99" s="9"/>
    </row>
    <row r="100" spans="1:15" s="5" customFormat="1" ht="13.5" customHeight="1">
      <c r="A100" s="7"/>
      <c r="B100" s="66" t="s">
        <v>186</v>
      </c>
      <c r="C100" s="61" t="s">
        <v>6</v>
      </c>
      <c r="D100" s="48">
        <f>D98*0.33</f>
        <v>11.318999999999999</v>
      </c>
      <c r="E100" s="50"/>
      <c r="F100" s="8"/>
      <c r="G100" s="8"/>
      <c r="H100" s="8"/>
      <c r="I100" s="8"/>
      <c r="J100" s="9"/>
      <c r="K100" s="50"/>
      <c r="L100" s="8"/>
      <c r="M100" s="8"/>
      <c r="N100" s="8"/>
      <c r="O100" s="9"/>
    </row>
    <row r="101" spans="1:15" s="5" customFormat="1" ht="13.5" customHeight="1">
      <c r="A101" s="7"/>
      <c r="B101" s="66" t="s">
        <v>187</v>
      </c>
      <c r="C101" s="61" t="s">
        <v>9</v>
      </c>
      <c r="D101" s="48">
        <f>D98*20</f>
        <v>686</v>
      </c>
      <c r="E101" s="50"/>
      <c r="F101" s="8"/>
      <c r="G101" s="8"/>
      <c r="H101" s="8"/>
      <c r="I101" s="8"/>
      <c r="J101" s="9"/>
      <c r="K101" s="50"/>
      <c r="L101" s="8"/>
      <c r="M101" s="8"/>
      <c r="N101" s="8"/>
      <c r="O101" s="9"/>
    </row>
    <row r="102" spans="1:15" s="5" customFormat="1" ht="13.5" customHeight="1">
      <c r="A102" s="7"/>
      <c r="B102" s="66" t="s">
        <v>140</v>
      </c>
      <c r="C102" s="61" t="s">
        <v>19</v>
      </c>
      <c r="D102" s="48">
        <f>D98*1.15</f>
        <v>39.44499999999999</v>
      </c>
      <c r="E102" s="50"/>
      <c r="F102" s="8"/>
      <c r="G102" s="8"/>
      <c r="H102" s="8"/>
      <c r="I102" s="8"/>
      <c r="J102" s="9"/>
      <c r="K102" s="50"/>
      <c r="L102" s="8"/>
      <c r="M102" s="8"/>
      <c r="N102" s="8"/>
      <c r="O102" s="9"/>
    </row>
    <row r="103" spans="1:15" s="5" customFormat="1" ht="13.5" customHeight="1">
      <c r="A103" s="7"/>
      <c r="B103" s="66" t="s">
        <v>141</v>
      </c>
      <c r="C103" s="61" t="s">
        <v>134</v>
      </c>
      <c r="D103" s="48">
        <v>1</v>
      </c>
      <c r="E103" s="50"/>
      <c r="F103" s="8"/>
      <c r="G103" s="8"/>
      <c r="H103" s="8"/>
      <c r="I103" s="8"/>
      <c r="J103" s="9"/>
      <c r="K103" s="50"/>
      <c r="L103" s="8"/>
      <c r="M103" s="8"/>
      <c r="N103" s="8"/>
      <c r="O103" s="9"/>
    </row>
    <row r="104" spans="1:15" s="5" customFormat="1" ht="12.75">
      <c r="A104" s="7">
        <v>18</v>
      </c>
      <c r="B104" s="66" t="s">
        <v>44</v>
      </c>
      <c r="C104" s="61" t="s">
        <v>19</v>
      </c>
      <c r="D104" s="48">
        <v>25.2</v>
      </c>
      <c r="E104" s="50"/>
      <c r="F104" s="8"/>
      <c r="G104" s="8"/>
      <c r="H104" s="8"/>
      <c r="I104" s="8"/>
      <c r="J104" s="9"/>
      <c r="K104" s="50"/>
      <c r="L104" s="8"/>
      <c r="M104" s="8"/>
      <c r="N104" s="8"/>
      <c r="O104" s="9"/>
    </row>
    <row r="105" spans="1:15" s="5" customFormat="1" ht="12.75">
      <c r="A105" s="7">
        <v>19</v>
      </c>
      <c r="B105" s="66" t="s">
        <v>128</v>
      </c>
      <c r="C105" s="61" t="s">
        <v>5</v>
      </c>
      <c r="D105" s="48">
        <v>5.5</v>
      </c>
      <c r="E105" s="50"/>
      <c r="F105" s="8"/>
      <c r="G105" s="8"/>
      <c r="H105" s="8"/>
      <c r="I105" s="8"/>
      <c r="J105" s="9"/>
      <c r="K105" s="50"/>
      <c r="L105" s="8"/>
      <c r="M105" s="8"/>
      <c r="N105" s="8"/>
      <c r="O105" s="9"/>
    </row>
    <row r="106" spans="1:15" s="5" customFormat="1" ht="13.5" customHeight="1">
      <c r="A106" s="7"/>
      <c r="B106" s="66" t="s">
        <v>24</v>
      </c>
      <c r="C106" s="61" t="s">
        <v>4</v>
      </c>
      <c r="D106" s="48">
        <v>5.5</v>
      </c>
      <c r="E106" s="50"/>
      <c r="F106" s="8"/>
      <c r="G106" s="8"/>
      <c r="H106" s="8"/>
      <c r="I106" s="8"/>
      <c r="J106" s="9"/>
      <c r="K106" s="50"/>
      <c r="L106" s="8"/>
      <c r="M106" s="8"/>
      <c r="N106" s="8"/>
      <c r="O106" s="9"/>
    </row>
    <row r="107" spans="1:15" s="5" customFormat="1" ht="12.75">
      <c r="A107" s="7">
        <v>20</v>
      </c>
      <c r="B107" s="66" t="s">
        <v>39</v>
      </c>
      <c r="C107" s="61" t="s">
        <v>2</v>
      </c>
      <c r="D107" s="48">
        <v>15</v>
      </c>
      <c r="E107" s="50"/>
      <c r="F107" s="8"/>
      <c r="G107" s="8"/>
      <c r="H107" s="8"/>
      <c r="I107" s="8"/>
      <c r="J107" s="9"/>
      <c r="K107" s="50"/>
      <c r="L107" s="8"/>
      <c r="M107" s="8"/>
      <c r="N107" s="8"/>
      <c r="O107" s="9"/>
    </row>
    <row r="108" spans="1:15" s="5" customFormat="1" ht="12.75">
      <c r="A108" s="7"/>
      <c r="B108" s="66" t="s">
        <v>188</v>
      </c>
      <c r="C108" s="61" t="s">
        <v>2</v>
      </c>
      <c r="D108" s="48">
        <v>15</v>
      </c>
      <c r="E108" s="50"/>
      <c r="F108" s="8"/>
      <c r="G108" s="8"/>
      <c r="H108" s="8"/>
      <c r="I108" s="8"/>
      <c r="J108" s="9"/>
      <c r="K108" s="50"/>
      <c r="L108" s="8"/>
      <c r="M108" s="8"/>
      <c r="N108" s="8"/>
      <c r="O108" s="9"/>
    </row>
    <row r="109" spans="1:15" s="5" customFormat="1" ht="12.75">
      <c r="A109" s="7">
        <v>21</v>
      </c>
      <c r="B109" s="66" t="s">
        <v>21</v>
      </c>
      <c r="C109" s="61" t="s">
        <v>2</v>
      </c>
      <c r="D109" s="48">
        <v>263.4</v>
      </c>
      <c r="E109" s="50"/>
      <c r="F109" s="8"/>
      <c r="G109" s="8"/>
      <c r="H109" s="8"/>
      <c r="I109" s="8"/>
      <c r="J109" s="9"/>
      <c r="K109" s="50"/>
      <c r="L109" s="8"/>
      <c r="M109" s="8"/>
      <c r="N109" s="8"/>
      <c r="O109" s="9"/>
    </row>
    <row r="110" spans="1:15" s="5" customFormat="1" ht="12.75">
      <c r="A110" s="7"/>
      <c r="B110" s="66" t="s">
        <v>144</v>
      </c>
      <c r="C110" s="61" t="s">
        <v>6</v>
      </c>
      <c r="D110" s="48">
        <f>D109*0.25</f>
        <v>65.85</v>
      </c>
      <c r="E110" s="50"/>
      <c r="F110" s="8"/>
      <c r="G110" s="8"/>
      <c r="H110" s="8"/>
      <c r="I110" s="8"/>
      <c r="J110" s="9"/>
      <c r="K110" s="50"/>
      <c r="L110" s="8"/>
      <c r="M110" s="8"/>
      <c r="N110" s="8"/>
      <c r="O110" s="9"/>
    </row>
    <row r="111" spans="1:15" s="5" customFormat="1" ht="12.75">
      <c r="A111" s="7"/>
      <c r="B111" s="66" t="s">
        <v>189</v>
      </c>
      <c r="C111" s="61" t="s">
        <v>9</v>
      </c>
      <c r="D111" s="48">
        <f>D109*1.5</f>
        <v>395.09999999999997</v>
      </c>
      <c r="E111" s="50"/>
      <c r="F111" s="8"/>
      <c r="G111" s="8"/>
      <c r="H111" s="8"/>
      <c r="I111" s="8"/>
      <c r="J111" s="9"/>
      <c r="K111" s="50"/>
      <c r="L111" s="8"/>
      <c r="M111" s="8"/>
      <c r="N111" s="8"/>
      <c r="O111" s="9"/>
    </row>
    <row r="112" spans="1:15" s="5" customFormat="1" ht="12.75">
      <c r="A112" s="7"/>
      <c r="B112" s="66" t="s">
        <v>190</v>
      </c>
      <c r="C112" s="61" t="s">
        <v>9</v>
      </c>
      <c r="D112" s="48">
        <f>D109*0.8</f>
        <v>210.72</v>
      </c>
      <c r="E112" s="50"/>
      <c r="F112" s="8"/>
      <c r="G112" s="8"/>
      <c r="H112" s="8"/>
      <c r="I112" s="8"/>
      <c r="J112" s="9"/>
      <c r="K112" s="50"/>
      <c r="L112" s="8"/>
      <c r="M112" s="8"/>
      <c r="N112" s="8"/>
      <c r="O112" s="9"/>
    </row>
    <row r="113" spans="1:15" s="5" customFormat="1" ht="12.75">
      <c r="A113" s="7"/>
      <c r="B113" s="66" t="s">
        <v>145</v>
      </c>
      <c r="C113" s="61" t="s">
        <v>134</v>
      </c>
      <c r="D113" s="48">
        <v>1</v>
      </c>
      <c r="E113" s="50"/>
      <c r="F113" s="8"/>
      <c r="G113" s="8"/>
      <c r="H113" s="8"/>
      <c r="I113" s="8"/>
      <c r="J113" s="9"/>
      <c r="K113" s="50"/>
      <c r="L113" s="8"/>
      <c r="M113" s="8"/>
      <c r="N113" s="8"/>
      <c r="O113" s="9"/>
    </row>
    <row r="114" spans="1:15" s="5" customFormat="1" ht="12.75">
      <c r="A114" s="7">
        <v>22</v>
      </c>
      <c r="B114" s="66" t="s">
        <v>147</v>
      </c>
      <c r="C114" s="61" t="s">
        <v>2</v>
      </c>
      <c r="D114" s="48">
        <v>263.4</v>
      </c>
      <c r="E114" s="50"/>
      <c r="F114" s="8"/>
      <c r="G114" s="8"/>
      <c r="H114" s="8"/>
      <c r="I114" s="8"/>
      <c r="J114" s="9"/>
      <c r="K114" s="50"/>
      <c r="L114" s="8"/>
      <c r="M114" s="8"/>
      <c r="N114" s="8"/>
      <c r="O114" s="9"/>
    </row>
    <row r="115" spans="1:15" s="5" customFormat="1" ht="12.75">
      <c r="A115" s="7"/>
      <c r="B115" s="66" t="s">
        <v>146</v>
      </c>
      <c r="C115" s="61" t="s">
        <v>6</v>
      </c>
      <c r="D115" s="48">
        <v>90</v>
      </c>
      <c r="E115" s="50"/>
      <c r="F115" s="8"/>
      <c r="G115" s="8"/>
      <c r="H115" s="8"/>
      <c r="I115" s="8"/>
      <c r="J115" s="9"/>
      <c r="K115" s="50"/>
      <c r="L115" s="8"/>
      <c r="M115" s="8"/>
      <c r="N115" s="8"/>
      <c r="O115" s="9"/>
    </row>
    <row r="116" spans="1:15" s="5" customFormat="1" ht="12.75">
      <c r="A116" s="7"/>
      <c r="B116" s="66" t="s">
        <v>191</v>
      </c>
      <c r="C116" s="61" t="s">
        <v>6</v>
      </c>
      <c r="D116" s="48">
        <f>D114*0.15</f>
        <v>39.51</v>
      </c>
      <c r="E116" s="50"/>
      <c r="F116" s="8"/>
      <c r="G116" s="8"/>
      <c r="H116" s="8"/>
      <c r="I116" s="8"/>
      <c r="J116" s="9"/>
      <c r="K116" s="50"/>
      <c r="L116" s="8"/>
      <c r="M116" s="8"/>
      <c r="N116" s="8"/>
      <c r="O116" s="9"/>
    </row>
    <row r="117" spans="1:15" s="5" customFormat="1" ht="12.75">
      <c r="A117" s="7"/>
      <c r="B117" s="66" t="s">
        <v>192</v>
      </c>
      <c r="C117" s="61" t="s">
        <v>6</v>
      </c>
      <c r="D117" s="48">
        <f>D114*0.2</f>
        <v>52.68</v>
      </c>
      <c r="E117" s="50"/>
      <c r="F117" s="8"/>
      <c r="G117" s="8"/>
      <c r="H117" s="8"/>
      <c r="I117" s="8"/>
      <c r="J117" s="9"/>
      <c r="K117" s="50"/>
      <c r="L117" s="8"/>
      <c r="M117" s="8"/>
      <c r="N117" s="8"/>
      <c r="O117" s="9"/>
    </row>
    <row r="118" spans="1:15" s="5" customFormat="1" ht="12.75">
      <c r="A118" s="7"/>
      <c r="B118" s="66" t="s">
        <v>141</v>
      </c>
      <c r="C118" s="61" t="s">
        <v>134</v>
      </c>
      <c r="D118" s="48">
        <v>1</v>
      </c>
      <c r="E118" s="50"/>
      <c r="F118" s="8"/>
      <c r="G118" s="8"/>
      <c r="H118" s="8"/>
      <c r="I118" s="8"/>
      <c r="J118" s="9"/>
      <c r="K118" s="50"/>
      <c r="L118" s="8"/>
      <c r="M118" s="8"/>
      <c r="N118" s="8"/>
      <c r="O118" s="9"/>
    </row>
    <row r="119" spans="1:15" s="5" customFormat="1" ht="12.75">
      <c r="A119" s="7">
        <v>23</v>
      </c>
      <c r="B119" s="66" t="s">
        <v>60</v>
      </c>
      <c r="C119" s="61" t="s">
        <v>5</v>
      </c>
      <c r="D119" s="48">
        <v>3</v>
      </c>
      <c r="E119" s="50"/>
      <c r="F119" s="8"/>
      <c r="G119" s="8"/>
      <c r="H119" s="8"/>
      <c r="I119" s="8"/>
      <c r="J119" s="9"/>
      <c r="K119" s="50"/>
      <c r="L119" s="8"/>
      <c r="M119" s="8"/>
      <c r="N119" s="8"/>
      <c r="O119" s="9"/>
    </row>
    <row r="120" spans="1:15" s="5" customFormat="1" ht="12.75">
      <c r="A120" s="7"/>
      <c r="B120" s="66" t="s">
        <v>92</v>
      </c>
      <c r="C120" s="61" t="s">
        <v>6</v>
      </c>
      <c r="D120" s="48">
        <v>2.5</v>
      </c>
      <c r="E120" s="50"/>
      <c r="F120" s="8"/>
      <c r="G120" s="8"/>
      <c r="H120" s="8"/>
      <c r="I120" s="8"/>
      <c r="J120" s="9"/>
      <c r="K120" s="50"/>
      <c r="L120" s="8"/>
      <c r="M120" s="8"/>
      <c r="N120" s="8"/>
      <c r="O120" s="9"/>
    </row>
    <row r="121" spans="1:15" s="5" customFormat="1" ht="12.75">
      <c r="A121" s="10"/>
      <c r="B121" s="66" t="s">
        <v>141</v>
      </c>
      <c r="C121" s="61" t="s">
        <v>134</v>
      </c>
      <c r="D121" s="48">
        <v>1</v>
      </c>
      <c r="E121" s="50"/>
      <c r="F121" s="8"/>
      <c r="G121" s="8"/>
      <c r="H121" s="8"/>
      <c r="I121" s="8"/>
      <c r="J121" s="9"/>
      <c r="K121" s="50"/>
      <c r="L121" s="8"/>
      <c r="M121" s="8"/>
      <c r="N121" s="8"/>
      <c r="O121" s="9"/>
    </row>
    <row r="122" spans="1:15" s="5" customFormat="1" ht="12.75">
      <c r="A122" s="16" t="s">
        <v>66</v>
      </c>
      <c r="B122" s="66" t="s">
        <v>63</v>
      </c>
      <c r="C122" s="61" t="s">
        <v>5</v>
      </c>
      <c r="D122" s="48">
        <v>2</v>
      </c>
      <c r="E122" s="50"/>
      <c r="F122" s="8"/>
      <c r="G122" s="8"/>
      <c r="H122" s="8"/>
      <c r="I122" s="8"/>
      <c r="J122" s="9"/>
      <c r="K122" s="50"/>
      <c r="L122" s="8"/>
      <c r="M122" s="8"/>
      <c r="N122" s="8"/>
      <c r="O122" s="9"/>
    </row>
    <row r="123" spans="1:15" s="5" customFormat="1" ht="12.75">
      <c r="A123" s="7"/>
      <c r="B123" s="66" t="s">
        <v>70</v>
      </c>
      <c r="C123" s="61" t="s">
        <v>5</v>
      </c>
      <c r="D123" s="48">
        <v>2</v>
      </c>
      <c r="E123" s="50"/>
      <c r="F123" s="8"/>
      <c r="G123" s="8"/>
      <c r="H123" s="8"/>
      <c r="I123" s="8"/>
      <c r="J123" s="9"/>
      <c r="K123" s="50"/>
      <c r="L123" s="8"/>
      <c r="M123" s="8"/>
      <c r="N123" s="8"/>
      <c r="O123" s="9"/>
    </row>
    <row r="124" spans="1:15" s="5" customFormat="1" ht="12.75">
      <c r="A124" s="15">
        <v>25</v>
      </c>
      <c r="B124" s="71" t="s">
        <v>81</v>
      </c>
      <c r="C124" s="61" t="s">
        <v>19</v>
      </c>
      <c r="D124" s="48">
        <v>3.4</v>
      </c>
      <c r="E124" s="50"/>
      <c r="F124" s="8"/>
      <c r="G124" s="8"/>
      <c r="H124" s="8"/>
      <c r="I124" s="8"/>
      <c r="J124" s="9"/>
      <c r="K124" s="50"/>
      <c r="L124" s="8"/>
      <c r="M124" s="8"/>
      <c r="N124" s="8"/>
      <c r="O124" s="9"/>
    </row>
    <row r="125" spans="1:15" s="5" customFormat="1" ht="12.75">
      <c r="A125" s="15"/>
      <c r="B125" s="71" t="s">
        <v>82</v>
      </c>
      <c r="C125" s="61" t="s">
        <v>19</v>
      </c>
      <c r="D125" s="48">
        <v>5</v>
      </c>
      <c r="E125" s="50"/>
      <c r="F125" s="8"/>
      <c r="G125" s="8"/>
      <c r="H125" s="8"/>
      <c r="I125" s="8"/>
      <c r="J125" s="9"/>
      <c r="K125" s="50"/>
      <c r="L125" s="8"/>
      <c r="M125" s="8"/>
      <c r="N125" s="8"/>
      <c r="O125" s="9"/>
    </row>
    <row r="126" spans="1:15" s="5" customFormat="1" ht="12.75">
      <c r="A126" s="15">
        <v>26</v>
      </c>
      <c r="B126" s="71" t="s">
        <v>62</v>
      </c>
      <c r="C126" s="61" t="s">
        <v>17</v>
      </c>
      <c r="D126" s="48">
        <v>16.6</v>
      </c>
      <c r="E126" s="50"/>
      <c r="F126" s="8"/>
      <c r="G126" s="8"/>
      <c r="H126" s="8"/>
      <c r="I126" s="8"/>
      <c r="J126" s="9"/>
      <c r="K126" s="50"/>
      <c r="L126" s="8"/>
      <c r="M126" s="8"/>
      <c r="N126" s="8"/>
      <c r="O126" s="9"/>
    </row>
    <row r="127" spans="1:15" s="5" customFormat="1" ht="12.75">
      <c r="A127" s="7"/>
      <c r="B127" s="66" t="s">
        <v>45</v>
      </c>
      <c r="C127" s="61" t="s">
        <v>19</v>
      </c>
      <c r="D127" s="48">
        <v>18</v>
      </c>
      <c r="E127" s="50"/>
      <c r="F127" s="8"/>
      <c r="G127" s="8"/>
      <c r="H127" s="8"/>
      <c r="I127" s="8"/>
      <c r="J127" s="9"/>
      <c r="K127" s="50"/>
      <c r="L127" s="8"/>
      <c r="M127" s="8"/>
      <c r="N127" s="8"/>
      <c r="O127" s="9"/>
    </row>
    <row r="128" spans="1:15" s="5" customFormat="1" ht="12.75">
      <c r="A128" s="7"/>
      <c r="B128" s="66" t="s">
        <v>31</v>
      </c>
      <c r="C128" s="61" t="s">
        <v>5</v>
      </c>
      <c r="D128" s="48">
        <v>6</v>
      </c>
      <c r="E128" s="50"/>
      <c r="F128" s="8"/>
      <c r="G128" s="8"/>
      <c r="H128" s="8"/>
      <c r="I128" s="8"/>
      <c r="J128" s="9"/>
      <c r="K128" s="50"/>
      <c r="L128" s="8"/>
      <c r="M128" s="8"/>
      <c r="N128" s="8"/>
      <c r="O128" s="9"/>
    </row>
    <row r="129" spans="1:15" s="5" customFormat="1" ht="12.75">
      <c r="A129" s="10"/>
      <c r="B129" s="66" t="s">
        <v>32</v>
      </c>
      <c r="C129" s="61" t="s">
        <v>5</v>
      </c>
      <c r="D129" s="48">
        <v>2</v>
      </c>
      <c r="E129" s="50"/>
      <c r="F129" s="8"/>
      <c r="G129" s="8"/>
      <c r="H129" s="8"/>
      <c r="I129" s="8"/>
      <c r="J129" s="9"/>
      <c r="K129" s="50"/>
      <c r="L129" s="8"/>
      <c r="M129" s="8"/>
      <c r="N129" s="8"/>
      <c r="O129" s="9"/>
    </row>
    <row r="130" spans="1:15" s="5" customFormat="1" ht="12.75">
      <c r="A130" s="7">
        <v>27</v>
      </c>
      <c r="B130" s="66" t="s">
        <v>149</v>
      </c>
      <c r="C130" s="61" t="s">
        <v>19</v>
      </c>
      <c r="D130" s="48">
        <f>D126</f>
        <v>16.6</v>
      </c>
      <c r="E130" s="50"/>
      <c r="F130" s="8"/>
      <c r="G130" s="8"/>
      <c r="H130" s="8"/>
      <c r="I130" s="8"/>
      <c r="J130" s="9"/>
      <c r="K130" s="50"/>
      <c r="L130" s="8"/>
      <c r="M130" s="8"/>
      <c r="N130" s="8"/>
      <c r="O130" s="9"/>
    </row>
    <row r="131" spans="1:15" s="5" customFormat="1" ht="12.75">
      <c r="A131" s="7"/>
      <c r="B131" s="66" t="s">
        <v>150</v>
      </c>
      <c r="C131" s="61" t="s">
        <v>6</v>
      </c>
      <c r="D131" s="48">
        <v>2</v>
      </c>
      <c r="E131" s="50"/>
      <c r="F131" s="8"/>
      <c r="G131" s="8"/>
      <c r="H131" s="8"/>
      <c r="I131" s="8"/>
      <c r="J131" s="9"/>
      <c r="K131" s="50"/>
      <c r="L131" s="8"/>
      <c r="M131" s="8"/>
      <c r="N131" s="8"/>
      <c r="O131" s="9"/>
    </row>
    <row r="132" spans="1:15" s="5" customFormat="1" ht="12.75">
      <c r="A132" s="7"/>
      <c r="B132" s="66" t="s">
        <v>89</v>
      </c>
      <c r="C132" s="61" t="s">
        <v>6</v>
      </c>
      <c r="D132" s="48">
        <v>3</v>
      </c>
      <c r="E132" s="50"/>
      <c r="F132" s="8"/>
      <c r="G132" s="8"/>
      <c r="H132" s="8"/>
      <c r="I132" s="8"/>
      <c r="J132" s="9"/>
      <c r="K132" s="50"/>
      <c r="L132" s="8"/>
      <c r="M132" s="8"/>
      <c r="N132" s="8"/>
      <c r="O132" s="9"/>
    </row>
    <row r="133" spans="1:15" s="5" customFormat="1" ht="12.75">
      <c r="A133" s="10"/>
      <c r="B133" s="66" t="s">
        <v>141</v>
      </c>
      <c r="C133" s="61" t="s">
        <v>134</v>
      </c>
      <c r="D133" s="48">
        <v>1</v>
      </c>
      <c r="E133" s="50"/>
      <c r="F133" s="8"/>
      <c r="G133" s="8"/>
      <c r="H133" s="8"/>
      <c r="I133" s="8"/>
      <c r="J133" s="9"/>
      <c r="K133" s="50"/>
      <c r="L133" s="8"/>
      <c r="M133" s="8"/>
      <c r="N133" s="8"/>
      <c r="O133" s="9"/>
    </row>
    <row r="134" spans="1:15" s="5" customFormat="1" ht="12.75">
      <c r="A134" s="10">
        <v>28</v>
      </c>
      <c r="B134" s="66" t="s">
        <v>75</v>
      </c>
      <c r="C134" s="61" t="s">
        <v>5</v>
      </c>
      <c r="D134" s="48">
        <v>2</v>
      </c>
      <c r="E134" s="50"/>
      <c r="F134" s="8"/>
      <c r="G134" s="8"/>
      <c r="H134" s="8"/>
      <c r="I134" s="8"/>
      <c r="J134" s="9"/>
      <c r="K134" s="50"/>
      <c r="L134" s="8"/>
      <c r="M134" s="8"/>
      <c r="N134" s="8"/>
      <c r="O134" s="9"/>
    </row>
    <row r="135" spans="1:15" s="5" customFormat="1" ht="12.75">
      <c r="A135" s="17"/>
      <c r="B135" s="72" t="s">
        <v>16</v>
      </c>
      <c r="C135" s="63"/>
      <c r="D135" s="54"/>
      <c r="E135" s="50"/>
      <c r="F135" s="8"/>
      <c r="G135" s="8"/>
      <c r="H135" s="8"/>
      <c r="I135" s="8"/>
      <c r="J135" s="9"/>
      <c r="K135" s="50"/>
      <c r="L135" s="8"/>
      <c r="M135" s="8"/>
      <c r="N135" s="8"/>
      <c r="O135" s="9"/>
    </row>
    <row r="136" spans="1:15" s="5" customFormat="1" ht="12.75">
      <c r="A136" s="7">
        <v>29</v>
      </c>
      <c r="B136" s="66" t="s">
        <v>76</v>
      </c>
      <c r="C136" s="61" t="s">
        <v>19</v>
      </c>
      <c r="D136" s="48">
        <v>8.9</v>
      </c>
      <c r="E136" s="50"/>
      <c r="F136" s="8"/>
      <c r="G136" s="8"/>
      <c r="H136" s="8"/>
      <c r="I136" s="8"/>
      <c r="J136" s="9"/>
      <c r="K136" s="50"/>
      <c r="L136" s="8"/>
      <c r="M136" s="8"/>
      <c r="N136" s="8"/>
      <c r="O136" s="9"/>
    </row>
    <row r="137" spans="1:15" s="5" customFormat="1" ht="12.75">
      <c r="A137" s="7"/>
      <c r="B137" s="66" t="s">
        <v>93</v>
      </c>
      <c r="C137" s="61" t="s">
        <v>11</v>
      </c>
      <c r="D137" s="48">
        <v>1</v>
      </c>
      <c r="E137" s="50"/>
      <c r="F137" s="8"/>
      <c r="G137" s="8"/>
      <c r="H137" s="8"/>
      <c r="I137" s="8"/>
      <c r="J137" s="9"/>
      <c r="K137" s="50"/>
      <c r="L137" s="8"/>
      <c r="M137" s="8"/>
      <c r="N137" s="8"/>
      <c r="O137" s="9"/>
    </row>
    <row r="138" spans="1:15" s="5" customFormat="1" ht="12.75">
      <c r="A138" s="7">
        <v>30</v>
      </c>
      <c r="B138" s="66" t="s">
        <v>151</v>
      </c>
      <c r="C138" s="61" t="s">
        <v>2</v>
      </c>
      <c r="D138" s="48">
        <v>43.85</v>
      </c>
      <c r="E138" s="50"/>
      <c r="F138" s="8"/>
      <c r="G138" s="8"/>
      <c r="H138" s="8"/>
      <c r="I138" s="8"/>
      <c r="J138" s="9"/>
      <c r="K138" s="50"/>
      <c r="L138" s="8"/>
      <c r="M138" s="8"/>
      <c r="N138" s="8"/>
      <c r="O138" s="9"/>
    </row>
    <row r="139" spans="1:15" s="5" customFormat="1" ht="12.75">
      <c r="A139" s="7">
        <v>31</v>
      </c>
      <c r="B139" s="66" t="s">
        <v>65</v>
      </c>
      <c r="C139" s="61" t="s">
        <v>2</v>
      </c>
      <c r="D139" s="48">
        <v>9.6</v>
      </c>
      <c r="E139" s="50"/>
      <c r="F139" s="8"/>
      <c r="G139" s="8"/>
      <c r="H139" s="8"/>
      <c r="I139" s="8"/>
      <c r="J139" s="9"/>
      <c r="K139" s="50"/>
      <c r="L139" s="8"/>
      <c r="M139" s="8"/>
      <c r="N139" s="8"/>
      <c r="O139" s="9"/>
    </row>
    <row r="140" spans="1:15" s="5" customFormat="1" ht="12.75">
      <c r="A140" s="10"/>
      <c r="B140" s="66" t="s">
        <v>177</v>
      </c>
      <c r="C140" s="61" t="s">
        <v>2</v>
      </c>
      <c r="D140" s="48">
        <f>D139*1.15*2</f>
        <v>22.08</v>
      </c>
      <c r="E140" s="50"/>
      <c r="F140" s="8"/>
      <c r="G140" s="8"/>
      <c r="H140" s="8"/>
      <c r="I140" s="8"/>
      <c r="J140" s="9"/>
      <c r="K140" s="50"/>
      <c r="L140" s="8"/>
      <c r="M140" s="8"/>
      <c r="N140" s="8"/>
      <c r="O140" s="9"/>
    </row>
    <row r="141" spans="1:15" s="5" customFormat="1" ht="12.75">
      <c r="A141" s="10"/>
      <c r="B141" s="66" t="s">
        <v>183</v>
      </c>
      <c r="C141" s="61" t="s">
        <v>19</v>
      </c>
      <c r="D141" s="48">
        <f>D139*1.2</f>
        <v>11.52</v>
      </c>
      <c r="E141" s="50"/>
      <c r="F141" s="8"/>
      <c r="G141" s="8"/>
      <c r="H141" s="8"/>
      <c r="I141" s="8"/>
      <c r="J141" s="9"/>
      <c r="K141" s="50"/>
      <c r="L141" s="8"/>
      <c r="M141" s="8"/>
      <c r="N141" s="8"/>
      <c r="O141" s="9"/>
    </row>
    <row r="142" spans="1:15" s="5" customFormat="1" ht="12.75">
      <c r="A142" s="10"/>
      <c r="B142" s="66" t="s">
        <v>184</v>
      </c>
      <c r="C142" s="61" t="s">
        <v>19</v>
      </c>
      <c r="D142" s="48">
        <f>4.5*2+1.5*2</f>
        <v>12</v>
      </c>
      <c r="E142" s="50"/>
      <c r="F142" s="8"/>
      <c r="G142" s="8"/>
      <c r="H142" s="8"/>
      <c r="I142" s="8"/>
      <c r="J142" s="9"/>
      <c r="K142" s="50"/>
      <c r="L142" s="8"/>
      <c r="M142" s="8"/>
      <c r="N142" s="8"/>
      <c r="O142" s="9"/>
    </row>
    <row r="143" spans="1:15" s="5" customFormat="1" ht="12.75">
      <c r="A143" s="10"/>
      <c r="B143" s="66" t="s">
        <v>152</v>
      </c>
      <c r="C143" s="61" t="s">
        <v>5</v>
      </c>
      <c r="D143" s="48">
        <v>6</v>
      </c>
      <c r="E143" s="50"/>
      <c r="F143" s="8"/>
      <c r="G143" s="8"/>
      <c r="H143" s="8"/>
      <c r="I143" s="8"/>
      <c r="J143" s="9"/>
      <c r="K143" s="50"/>
      <c r="L143" s="8"/>
      <c r="M143" s="8"/>
      <c r="N143" s="8"/>
      <c r="O143" s="9"/>
    </row>
    <row r="144" spans="1:15" s="5" customFormat="1" ht="12.75">
      <c r="A144" s="10"/>
      <c r="B144" s="66" t="s">
        <v>143</v>
      </c>
      <c r="C144" s="61" t="s">
        <v>19</v>
      </c>
      <c r="D144" s="48">
        <f>D142</f>
        <v>12</v>
      </c>
      <c r="E144" s="50"/>
      <c r="F144" s="8"/>
      <c r="G144" s="8"/>
      <c r="H144" s="8"/>
      <c r="I144" s="8"/>
      <c r="J144" s="9"/>
      <c r="K144" s="50"/>
      <c r="L144" s="8"/>
      <c r="M144" s="8"/>
      <c r="N144" s="8"/>
      <c r="O144" s="9"/>
    </row>
    <row r="145" spans="1:15" s="5" customFormat="1" ht="12.75">
      <c r="A145" s="10"/>
      <c r="B145" s="66" t="s">
        <v>181</v>
      </c>
      <c r="C145" s="61" t="s">
        <v>2</v>
      </c>
      <c r="D145" s="48">
        <f>D139*1.1</f>
        <v>10.56</v>
      </c>
      <c r="E145" s="50"/>
      <c r="F145" s="8"/>
      <c r="G145" s="8"/>
      <c r="H145" s="8"/>
      <c r="I145" s="8"/>
      <c r="J145" s="9"/>
      <c r="K145" s="50"/>
      <c r="L145" s="8"/>
      <c r="M145" s="8"/>
      <c r="N145" s="8"/>
      <c r="O145" s="9"/>
    </row>
    <row r="146" spans="1:15" s="5" customFormat="1" ht="12.75">
      <c r="A146" s="10"/>
      <c r="B146" s="66" t="s">
        <v>133</v>
      </c>
      <c r="C146" s="61" t="s">
        <v>134</v>
      </c>
      <c r="D146" s="48">
        <v>1</v>
      </c>
      <c r="E146" s="50"/>
      <c r="F146" s="8"/>
      <c r="G146" s="8"/>
      <c r="H146" s="8"/>
      <c r="I146" s="8"/>
      <c r="J146" s="9"/>
      <c r="K146" s="50"/>
      <c r="L146" s="8"/>
      <c r="M146" s="8"/>
      <c r="N146" s="8"/>
      <c r="O146" s="9"/>
    </row>
    <row r="147" spans="1:15" s="5" customFormat="1" ht="12.75">
      <c r="A147" s="10"/>
      <c r="B147" s="66" t="s">
        <v>135</v>
      </c>
      <c r="C147" s="61" t="s">
        <v>19</v>
      </c>
      <c r="D147" s="48">
        <f>D139*0.95</f>
        <v>9.12</v>
      </c>
      <c r="E147" s="50"/>
      <c r="F147" s="8"/>
      <c r="G147" s="8"/>
      <c r="H147" s="8"/>
      <c r="I147" s="8"/>
      <c r="J147" s="9"/>
      <c r="K147" s="50"/>
      <c r="L147" s="8"/>
      <c r="M147" s="8"/>
      <c r="N147" s="8"/>
      <c r="O147" s="9"/>
    </row>
    <row r="148" spans="1:15" s="5" customFormat="1" ht="12.75">
      <c r="A148" s="10"/>
      <c r="B148" s="66" t="s">
        <v>182</v>
      </c>
      <c r="C148" s="61" t="s">
        <v>9</v>
      </c>
      <c r="D148" s="48">
        <f>D139*0.8</f>
        <v>7.68</v>
      </c>
      <c r="E148" s="50"/>
      <c r="F148" s="8"/>
      <c r="G148" s="8"/>
      <c r="H148" s="8"/>
      <c r="I148" s="8"/>
      <c r="J148" s="9"/>
      <c r="K148" s="50"/>
      <c r="L148" s="8"/>
      <c r="M148" s="8"/>
      <c r="N148" s="8"/>
      <c r="O148" s="9"/>
    </row>
    <row r="149" spans="1:15" s="5" customFormat="1" ht="12.75">
      <c r="A149" s="10"/>
      <c r="B149" s="66" t="s">
        <v>124</v>
      </c>
      <c r="C149" s="61" t="s">
        <v>134</v>
      </c>
      <c r="D149" s="48">
        <v>1</v>
      </c>
      <c r="E149" s="50"/>
      <c r="F149" s="8"/>
      <c r="G149" s="8"/>
      <c r="H149" s="8"/>
      <c r="I149" s="8"/>
      <c r="J149" s="9"/>
      <c r="K149" s="50"/>
      <c r="L149" s="8"/>
      <c r="M149" s="8"/>
      <c r="N149" s="8"/>
      <c r="O149" s="9"/>
    </row>
    <row r="150" spans="1:15" s="5" customFormat="1" ht="12.75">
      <c r="A150" s="10">
        <v>32</v>
      </c>
      <c r="B150" s="66" t="s">
        <v>83</v>
      </c>
      <c r="C150" s="61" t="s">
        <v>2</v>
      </c>
      <c r="D150" s="48">
        <v>94.3</v>
      </c>
      <c r="E150" s="50"/>
      <c r="F150" s="8"/>
      <c r="G150" s="8"/>
      <c r="H150" s="8"/>
      <c r="I150" s="8"/>
      <c r="J150" s="9"/>
      <c r="K150" s="50"/>
      <c r="L150" s="8"/>
      <c r="M150" s="8"/>
      <c r="N150" s="8"/>
      <c r="O150" s="9"/>
    </row>
    <row r="151" spans="1:15" s="5" customFormat="1" ht="12.75">
      <c r="A151" s="10"/>
      <c r="B151" s="66" t="s">
        <v>144</v>
      </c>
      <c r="C151" s="61" t="s">
        <v>6</v>
      </c>
      <c r="D151" s="48">
        <f>D150*0.25</f>
        <v>23.575</v>
      </c>
      <c r="E151" s="50"/>
      <c r="F151" s="8"/>
      <c r="G151" s="8"/>
      <c r="H151" s="8"/>
      <c r="I151" s="8"/>
      <c r="J151" s="9"/>
      <c r="K151" s="50"/>
      <c r="L151" s="8"/>
      <c r="M151" s="8"/>
      <c r="N151" s="8"/>
      <c r="O151" s="9"/>
    </row>
    <row r="152" spans="1:15" s="5" customFormat="1" ht="12.75">
      <c r="A152" s="10"/>
      <c r="B152" s="66" t="s">
        <v>189</v>
      </c>
      <c r="C152" s="61" t="s">
        <v>9</v>
      </c>
      <c r="D152" s="48">
        <f>D150*1.5</f>
        <v>141.45</v>
      </c>
      <c r="E152" s="50"/>
      <c r="F152" s="8"/>
      <c r="G152" s="8"/>
      <c r="H152" s="8"/>
      <c r="I152" s="8"/>
      <c r="J152" s="9"/>
      <c r="K152" s="50"/>
      <c r="L152" s="8"/>
      <c r="M152" s="8"/>
      <c r="N152" s="8"/>
      <c r="O152" s="9"/>
    </row>
    <row r="153" spans="1:15" s="5" customFormat="1" ht="12.75">
      <c r="A153" s="10"/>
      <c r="B153" s="66" t="s">
        <v>190</v>
      </c>
      <c r="C153" s="61" t="s">
        <v>9</v>
      </c>
      <c r="D153" s="48">
        <f>D150*0.8</f>
        <v>75.44</v>
      </c>
      <c r="E153" s="50"/>
      <c r="F153" s="8"/>
      <c r="G153" s="8"/>
      <c r="H153" s="8"/>
      <c r="I153" s="8"/>
      <c r="J153" s="9"/>
      <c r="K153" s="50"/>
      <c r="L153" s="8"/>
      <c r="M153" s="8"/>
      <c r="N153" s="8"/>
      <c r="O153" s="9"/>
    </row>
    <row r="154" spans="1:15" s="5" customFormat="1" ht="12.75">
      <c r="A154" s="10"/>
      <c r="B154" s="66" t="s">
        <v>145</v>
      </c>
      <c r="C154" s="61" t="s">
        <v>134</v>
      </c>
      <c r="D154" s="48">
        <v>1</v>
      </c>
      <c r="E154" s="50"/>
      <c r="F154" s="8"/>
      <c r="G154" s="8"/>
      <c r="H154" s="8"/>
      <c r="I154" s="8"/>
      <c r="J154" s="9"/>
      <c r="K154" s="50"/>
      <c r="L154" s="8"/>
      <c r="M154" s="8"/>
      <c r="N154" s="8"/>
      <c r="O154" s="9"/>
    </row>
    <row r="155" spans="1:15" s="5" customFormat="1" ht="12.75">
      <c r="A155" s="7">
        <v>33</v>
      </c>
      <c r="B155" s="66" t="s">
        <v>61</v>
      </c>
      <c r="C155" s="61" t="s">
        <v>2</v>
      </c>
      <c r="D155" s="48">
        <v>94.3</v>
      </c>
      <c r="E155" s="50"/>
      <c r="F155" s="8"/>
      <c r="G155" s="8"/>
      <c r="H155" s="8"/>
      <c r="I155" s="8"/>
      <c r="J155" s="9"/>
      <c r="K155" s="50"/>
      <c r="L155" s="8"/>
      <c r="M155" s="8"/>
      <c r="N155" s="8"/>
      <c r="O155" s="9"/>
    </row>
    <row r="156" spans="1:15" s="5" customFormat="1" ht="12.75">
      <c r="A156" s="7"/>
      <c r="B156" s="66" t="s">
        <v>94</v>
      </c>
      <c r="C156" s="61" t="s">
        <v>6</v>
      </c>
      <c r="D156" s="48">
        <v>30</v>
      </c>
      <c r="E156" s="50"/>
      <c r="F156" s="8"/>
      <c r="G156" s="8"/>
      <c r="H156" s="8"/>
      <c r="I156" s="8"/>
      <c r="J156" s="9"/>
      <c r="K156" s="50"/>
      <c r="L156" s="8"/>
      <c r="M156" s="8"/>
      <c r="N156" s="8"/>
      <c r="O156" s="9"/>
    </row>
    <row r="157" spans="1:15" s="5" customFormat="1" ht="12.75">
      <c r="A157" s="7"/>
      <c r="B157" s="66" t="s">
        <v>191</v>
      </c>
      <c r="C157" s="61" t="s">
        <v>6</v>
      </c>
      <c r="D157" s="48">
        <f>D155*0.15</f>
        <v>14.145</v>
      </c>
      <c r="E157" s="50"/>
      <c r="F157" s="8"/>
      <c r="G157" s="8"/>
      <c r="H157" s="8"/>
      <c r="I157" s="8"/>
      <c r="J157" s="9"/>
      <c r="K157" s="50"/>
      <c r="L157" s="8"/>
      <c r="M157" s="8"/>
      <c r="N157" s="8"/>
      <c r="O157" s="9"/>
    </row>
    <row r="158" spans="1:15" s="5" customFormat="1" ht="12.75">
      <c r="A158" s="7"/>
      <c r="B158" s="66" t="s">
        <v>192</v>
      </c>
      <c r="C158" s="61" t="s">
        <v>6</v>
      </c>
      <c r="D158" s="48">
        <f>D155*0.2</f>
        <v>18.86</v>
      </c>
      <c r="E158" s="50"/>
      <c r="F158" s="8"/>
      <c r="G158" s="8"/>
      <c r="H158" s="8"/>
      <c r="I158" s="8"/>
      <c r="J158" s="9"/>
      <c r="K158" s="50"/>
      <c r="L158" s="8"/>
      <c r="M158" s="8"/>
      <c r="N158" s="8"/>
      <c r="O158" s="9"/>
    </row>
    <row r="159" spans="1:15" s="5" customFormat="1" ht="12.75">
      <c r="A159" s="7"/>
      <c r="B159" s="66" t="s">
        <v>141</v>
      </c>
      <c r="C159" s="61" t="s">
        <v>134</v>
      </c>
      <c r="D159" s="48">
        <v>1</v>
      </c>
      <c r="E159" s="50"/>
      <c r="F159" s="8"/>
      <c r="G159" s="8"/>
      <c r="H159" s="8"/>
      <c r="I159" s="8"/>
      <c r="J159" s="9"/>
      <c r="K159" s="50"/>
      <c r="L159" s="8"/>
      <c r="M159" s="8"/>
      <c r="N159" s="8"/>
      <c r="O159" s="9"/>
    </row>
    <row r="160" spans="1:15" s="5" customFormat="1" ht="12.75">
      <c r="A160" s="15"/>
      <c r="B160" s="73" t="s">
        <v>51</v>
      </c>
      <c r="C160" s="61"/>
      <c r="D160" s="48"/>
      <c r="E160" s="50"/>
      <c r="F160" s="8"/>
      <c r="G160" s="8"/>
      <c r="H160" s="8"/>
      <c r="I160" s="8"/>
      <c r="J160" s="9"/>
      <c r="K160" s="50"/>
      <c r="L160" s="8"/>
      <c r="M160" s="8"/>
      <c r="N160" s="8"/>
      <c r="O160" s="9"/>
    </row>
    <row r="161" spans="1:15" s="5" customFormat="1" ht="12.75">
      <c r="A161" s="10">
        <v>34</v>
      </c>
      <c r="B161" s="66" t="s">
        <v>77</v>
      </c>
      <c r="C161" s="61" t="s">
        <v>8</v>
      </c>
      <c r="D161" s="48">
        <v>6</v>
      </c>
      <c r="E161" s="50"/>
      <c r="F161" s="8"/>
      <c r="G161" s="8"/>
      <c r="H161" s="8"/>
      <c r="I161" s="8"/>
      <c r="J161" s="9"/>
      <c r="K161" s="50"/>
      <c r="L161" s="8"/>
      <c r="M161" s="8"/>
      <c r="N161" s="8"/>
      <c r="O161" s="9"/>
    </row>
    <row r="162" spans="1:15" s="5" customFormat="1" ht="12.75">
      <c r="A162" s="10">
        <v>35</v>
      </c>
      <c r="B162" s="66" t="s">
        <v>154</v>
      </c>
      <c r="C162" s="61" t="s">
        <v>19</v>
      </c>
      <c r="D162" s="48">
        <v>430</v>
      </c>
      <c r="E162" s="50"/>
      <c r="F162" s="8"/>
      <c r="G162" s="8"/>
      <c r="H162" s="8"/>
      <c r="I162" s="8"/>
      <c r="J162" s="9"/>
      <c r="K162" s="50"/>
      <c r="L162" s="8"/>
      <c r="M162" s="8"/>
      <c r="N162" s="8"/>
      <c r="O162" s="9"/>
    </row>
    <row r="163" spans="1:15" s="5" customFormat="1" ht="12.75">
      <c r="A163" s="10"/>
      <c r="B163" s="66" t="s">
        <v>78</v>
      </c>
      <c r="C163" s="61" t="s">
        <v>19</v>
      </c>
      <c r="D163" s="48">
        <v>30</v>
      </c>
      <c r="E163" s="50"/>
      <c r="F163" s="8"/>
      <c r="G163" s="8"/>
      <c r="H163" s="8"/>
      <c r="I163" s="8"/>
      <c r="J163" s="9"/>
      <c r="K163" s="50"/>
      <c r="L163" s="8"/>
      <c r="M163" s="8"/>
      <c r="N163" s="8"/>
      <c r="O163" s="9"/>
    </row>
    <row r="164" spans="1:15" s="5" customFormat="1" ht="12.75">
      <c r="A164" s="10"/>
      <c r="B164" s="66" t="s">
        <v>155</v>
      </c>
      <c r="C164" s="61" t="s">
        <v>19</v>
      </c>
      <c r="D164" s="48">
        <v>150</v>
      </c>
      <c r="E164" s="50"/>
      <c r="F164" s="8"/>
      <c r="G164" s="8"/>
      <c r="H164" s="8"/>
      <c r="I164" s="8"/>
      <c r="J164" s="9"/>
      <c r="K164" s="50"/>
      <c r="L164" s="8"/>
      <c r="M164" s="8"/>
      <c r="N164" s="8"/>
      <c r="O164" s="9"/>
    </row>
    <row r="165" spans="1:15" s="5" customFormat="1" ht="12.75">
      <c r="A165" s="10"/>
      <c r="B165" s="66" t="s">
        <v>95</v>
      </c>
      <c r="C165" s="61" t="s">
        <v>19</v>
      </c>
      <c r="D165" s="48">
        <v>250</v>
      </c>
      <c r="E165" s="50"/>
      <c r="F165" s="8"/>
      <c r="G165" s="8"/>
      <c r="H165" s="8"/>
      <c r="I165" s="8"/>
      <c r="J165" s="9"/>
      <c r="K165" s="50"/>
      <c r="L165" s="8"/>
      <c r="M165" s="8"/>
      <c r="N165" s="8"/>
      <c r="O165" s="9"/>
    </row>
    <row r="166" spans="1:15" s="5" customFormat="1" ht="12.75">
      <c r="A166" s="10"/>
      <c r="B166" s="66" t="s">
        <v>79</v>
      </c>
      <c r="C166" s="61" t="s">
        <v>4</v>
      </c>
      <c r="D166" s="48">
        <v>1</v>
      </c>
      <c r="E166" s="50"/>
      <c r="F166" s="8"/>
      <c r="G166" s="8"/>
      <c r="H166" s="8"/>
      <c r="I166" s="8"/>
      <c r="J166" s="9"/>
      <c r="K166" s="50"/>
      <c r="L166" s="8"/>
      <c r="M166" s="8"/>
      <c r="N166" s="8"/>
      <c r="O166" s="9"/>
    </row>
    <row r="167" spans="1:15" s="5" customFormat="1" ht="12.75">
      <c r="A167" s="7">
        <v>36</v>
      </c>
      <c r="B167" s="66" t="s">
        <v>53</v>
      </c>
      <c r="C167" s="61" t="s">
        <v>8</v>
      </c>
      <c r="D167" s="48">
        <v>12</v>
      </c>
      <c r="E167" s="50"/>
      <c r="F167" s="8"/>
      <c r="G167" s="8"/>
      <c r="H167" s="8"/>
      <c r="I167" s="8"/>
      <c r="J167" s="9"/>
      <c r="K167" s="50"/>
      <c r="L167" s="8"/>
      <c r="M167" s="8"/>
      <c r="N167" s="8"/>
      <c r="O167" s="9"/>
    </row>
    <row r="168" spans="1:15" s="5" customFormat="1" ht="12.75">
      <c r="A168" s="7"/>
      <c r="B168" s="66" t="s">
        <v>12</v>
      </c>
      <c r="C168" s="61" t="s">
        <v>4</v>
      </c>
      <c r="D168" s="48">
        <v>12</v>
      </c>
      <c r="E168" s="50"/>
      <c r="F168" s="8"/>
      <c r="G168" s="8"/>
      <c r="H168" s="8"/>
      <c r="I168" s="8"/>
      <c r="J168" s="9"/>
      <c r="K168" s="50"/>
      <c r="L168" s="8"/>
      <c r="M168" s="8"/>
      <c r="N168" s="8"/>
      <c r="O168" s="9"/>
    </row>
    <row r="169" spans="1:15" s="5" customFormat="1" ht="12.75">
      <c r="A169" s="7">
        <v>37</v>
      </c>
      <c r="B169" s="66" t="s">
        <v>54</v>
      </c>
      <c r="C169" s="61" t="s">
        <v>8</v>
      </c>
      <c r="D169" s="48">
        <v>3</v>
      </c>
      <c r="E169" s="50"/>
      <c r="F169" s="8"/>
      <c r="G169" s="8"/>
      <c r="H169" s="8"/>
      <c r="I169" s="8"/>
      <c r="J169" s="9"/>
      <c r="K169" s="50"/>
      <c r="L169" s="8"/>
      <c r="M169" s="8"/>
      <c r="N169" s="8"/>
      <c r="O169" s="9"/>
    </row>
    <row r="170" spans="1:15" s="5" customFormat="1" ht="12.75">
      <c r="A170" s="7"/>
      <c r="B170" s="66" t="s">
        <v>12</v>
      </c>
      <c r="C170" s="61" t="s">
        <v>4</v>
      </c>
      <c r="D170" s="48">
        <v>3</v>
      </c>
      <c r="E170" s="50"/>
      <c r="F170" s="8"/>
      <c r="G170" s="8"/>
      <c r="H170" s="8"/>
      <c r="I170" s="8"/>
      <c r="J170" s="9"/>
      <c r="K170" s="50"/>
      <c r="L170" s="8"/>
      <c r="M170" s="8"/>
      <c r="N170" s="8"/>
      <c r="O170" s="9"/>
    </row>
    <row r="171" spans="1:15" s="5" customFormat="1" ht="12.75">
      <c r="A171" s="7">
        <v>38</v>
      </c>
      <c r="B171" s="66" t="s">
        <v>55</v>
      </c>
      <c r="C171" s="61" t="s">
        <v>8</v>
      </c>
      <c r="D171" s="48">
        <v>6</v>
      </c>
      <c r="E171" s="50"/>
      <c r="F171" s="8"/>
      <c r="G171" s="8"/>
      <c r="H171" s="8"/>
      <c r="I171" s="8"/>
      <c r="J171" s="9"/>
      <c r="K171" s="50"/>
      <c r="L171" s="8"/>
      <c r="M171" s="8"/>
      <c r="N171" s="8"/>
      <c r="O171" s="9"/>
    </row>
    <row r="172" spans="1:15" s="5" customFormat="1" ht="12.75">
      <c r="A172" s="7"/>
      <c r="B172" s="66" t="s">
        <v>12</v>
      </c>
      <c r="C172" s="61" t="s">
        <v>4</v>
      </c>
      <c r="D172" s="48">
        <v>6</v>
      </c>
      <c r="E172" s="50"/>
      <c r="F172" s="8"/>
      <c r="G172" s="8"/>
      <c r="H172" s="8"/>
      <c r="I172" s="8"/>
      <c r="J172" s="9"/>
      <c r="K172" s="50"/>
      <c r="L172" s="8"/>
      <c r="M172" s="8"/>
      <c r="N172" s="8"/>
      <c r="O172" s="9"/>
    </row>
    <row r="173" spans="1:15" s="5" customFormat="1" ht="12.75">
      <c r="A173" s="7">
        <v>39</v>
      </c>
      <c r="B173" s="66" t="s">
        <v>56</v>
      </c>
      <c r="C173" s="61" t="s">
        <v>8</v>
      </c>
      <c r="D173" s="48">
        <v>6</v>
      </c>
      <c r="E173" s="50"/>
      <c r="F173" s="8"/>
      <c r="G173" s="8"/>
      <c r="H173" s="8"/>
      <c r="I173" s="8"/>
      <c r="J173" s="9"/>
      <c r="K173" s="50"/>
      <c r="L173" s="8"/>
      <c r="M173" s="8"/>
      <c r="N173" s="8"/>
      <c r="O173" s="9"/>
    </row>
    <row r="174" spans="1:15" s="5" customFormat="1" ht="12.75">
      <c r="A174" s="7"/>
      <c r="B174" s="66" t="s">
        <v>12</v>
      </c>
      <c r="C174" s="61" t="s">
        <v>4</v>
      </c>
      <c r="D174" s="48">
        <v>6</v>
      </c>
      <c r="E174" s="50"/>
      <c r="F174" s="8"/>
      <c r="G174" s="8"/>
      <c r="H174" s="8"/>
      <c r="I174" s="8"/>
      <c r="J174" s="9"/>
      <c r="K174" s="50"/>
      <c r="L174" s="8"/>
      <c r="M174" s="8"/>
      <c r="N174" s="8"/>
      <c r="O174" s="9"/>
    </row>
    <row r="175" spans="1:15" s="5" customFormat="1" ht="27" customHeight="1">
      <c r="A175" s="10">
        <v>40</v>
      </c>
      <c r="B175" s="66" t="s">
        <v>153</v>
      </c>
      <c r="C175" s="61" t="s">
        <v>50</v>
      </c>
      <c r="D175" s="48">
        <v>60</v>
      </c>
      <c r="E175" s="50"/>
      <c r="F175" s="8"/>
      <c r="G175" s="8"/>
      <c r="H175" s="8"/>
      <c r="I175" s="8"/>
      <c r="J175" s="9"/>
      <c r="K175" s="50"/>
      <c r="L175" s="8"/>
      <c r="M175" s="8"/>
      <c r="N175" s="8"/>
      <c r="O175" s="9"/>
    </row>
    <row r="176" spans="1:15" s="5" customFormat="1" ht="12.75">
      <c r="A176" s="10">
        <v>41</v>
      </c>
      <c r="B176" s="66" t="s">
        <v>57</v>
      </c>
      <c r="C176" s="61" t="s">
        <v>8</v>
      </c>
      <c r="D176" s="48">
        <v>47</v>
      </c>
      <c r="E176" s="50"/>
      <c r="F176" s="8"/>
      <c r="G176" s="8"/>
      <c r="H176" s="8"/>
      <c r="I176" s="8"/>
      <c r="J176" s="9"/>
      <c r="K176" s="50"/>
      <c r="L176" s="8"/>
      <c r="M176" s="8"/>
      <c r="N176" s="8"/>
      <c r="O176" s="9"/>
    </row>
    <row r="177" spans="1:15" s="5" customFormat="1" ht="12.75">
      <c r="A177" s="10"/>
      <c r="B177" s="66" t="s">
        <v>12</v>
      </c>
      <c r="C177" s="61" t="s">
        <v>4</v>
      </c>
      <c r="D177" s="48">
        <v>47</v>
      </c>
      <c r="E177" s="50"/>
      <c r="F177" s="8"/>
      <c r="G177" s="8"/>
      <c r="H177" s="8"/>
      <c r="I177" s="8"/>
      <c r="J177" s="9"/>
      <c r="K177" s="50"/>
      <c r="L177" s="8"/>
      <c r="M177" s="8"/>
      <c r="N177" s="8"/>
      <c r="O177" s="9"/>
    </row>
    <row r="178" spans="1:15" s="5" customFormat="1" ht="12.75">
      <c r="A178" s="10"/>
      <c r="B178" s="66" t="s">
        <v>96</v>
      </c>
      <c r="C178" s="61" t="s">
        <v>5</v>
      </c>
      <c r="D178" s="48">
        <v>6</v>
      </c>
      <c r="E178" s="50"/>
      <c r="F178" s="8"/>
      <c r="G178" s="8"/>
      <c r="H178" s="8"/>
      <c r="I178" s="8"/>
      <c r="J178" s="9"/>
      <c r="K178" s="50"/>
      <c r="L178" s="8"/>
      <c r="M178" s="8"/>
      <c r="N178" s="8"/>
      <c r="O178" s="9"/>
    </row>
    <row r="179" spans="1:15" s="5" customFormat="1" ht="12.75">
      <c r="A179" s="10"/>
      <c r="B179" s="66" t="s">
        <v>98</v>
      </c>
      <c r="C179" s="61" t="s">
        <v>5</v>
      </c>
      <c r="D179" s="48">
        <v>1</v>
      </c>
      <c r="E179" s="50"/>
      <c r="F179" s="8"/>
      <c r="G179" s="8"/>
      <c r="H179" s="8"/>
      <c r="I179" s="8"/>
      <c r="J179" s="9"/>
      <c r="K179" s="50"/>
      <c r="L179" s="8"/>
      <c r="M179" s="8"/>
      <c r="N179" s="8"/>
      <c r="O179" s="9"/>
    </row>
    <row r="180" spans="1:15" s="5" customFormat="1" ht="12.75">
      <c r="A180" s="10"/>
      <c r="B180" s="66" t="s">
        <v>97</v>
      </c>
      <c r="C180" s="61" t="s">
        <v>5</v>
      </c>
      <c r="D180" s="48">
        <v>40</v>
      </c>
      <c r="E180" s="50"/>
      <c r="F180" s="8"/>
      <c r="G180" s="8"/>
      <c r="H180" s="8"/>
      <c r="I180" s="8"/>
      <c r="J180" s="9"/>
      <c r="K180" s="50"/>
      <c r="L180" s="8"/>
      <c r="M180" s="8"/>
      <c r="N180" s="8"/>
      <c r="O180" s="9"/>
    </row>
    <row r="181" spans="1:15" s="5" customFormat="1" ht="12.75">
      <c r="A181" s="10">
        <v>42</v>
      </c>
      <c r="B181" s="66" t="s">
        <v>67</v>
      </c>
      <c r="C181" s="61" t="s">
        <v>19</v>
      </c>
      <c r="D181" s="48">
        <v>24</v>
      </c>
      <c r="E181" s="50"/>
      <c r="F181" s="8"/>
      <c r="G181" s="8"/>
      <c r="H181" s="8"/>
      <c r="I181" s="8"/>
      <c r="J181" s="9"/>
      <c r="K181" s="50"/>
      <c r="L181" s="8"/>
      <c r="M181" s="8"/>
      <c r="N181" s="8"/>
      <c r="O181" s="9"/>
    </row>
    <row r="182" spans="1:15" s="5" customFormat="1" ht="12.75">
      <c r="A182" s="10"/>
      <c r="B182" s="66" t="s">
        <v>58</v>
      </c>
      <c r="C182" s="61" t="s">
        <v>19</v>
      </c>
      <c r="D182" s="48">
        <v>35</v>
      </c>
      <c r="E182" s="50"/>
      <c r="F182" s="8"/>
      <c r="G182" s="8"/>
      <c r="H182" s="8"/>
      <c r="I182" s="8"/>
      <c r="J182" s="9"/>
      <c r="K182" s="50"/>
      <c r="L182" s="8"/>
      <c r="M182" s="8"/>
      <c r="N182" s="8"/>
      <c r="O182" s="9"/>
    </row>
    <row r="183" spans="1:15" s="5" customFormat="1" ht="12.75">
      <c r="A183" s="10"/>
      <c r="B183" s="66" t="s">
        <v>59</v>
      </c>
      <c r="C183" s="61" t="s">
        <v>19</v>
      </c>
      <c r="D183" s="48">
        <v>70</v>
      </c>
      <c r="E183" s="50"/>
      <c r="F183" s="8"/>
      <c r="G183" s="8"/>
      <c r="H183" s="8"/>
      <c r="I183" s="8"/>
      <c r="J183" s="9"/>
      <c r="K183" s="50"/>
      <c r="L183" s="8"/>
      <c r="M183" s="8"/>
      <c r="N183" s="8"/>
      <c r="O183" s="9"/>
    </row>
    <row r="184" spans="1:15" s="5" customFormat="1" ht="12.75">
      <c r="A184" s="10">
        <v>43</v>
      </c>
      <c r="B184" s="66" t="s">
        <v>84</v>
      </c>
      <c r="C184" s="61" t="s">
        <v>4</v>
      </c>
      <c r="D184" s="48">
        <v>1</v>
      </c>
      <c r="E184" s="50"/>
      <c r="F184" s="8"/>
      <c r="G184" s="8"/>
      <c r="H184" s="8"/>
      <c r="I184" s="8"/>
      <c r="J184" s="9"/>
      <c r="K184" s="50"/>
      <c r="L184" s="8"/>
      <c r="M184" s="8"/>
      <c r="N184" s="8"/>
      <c r="O184" s="9"/>
    </row>
    <row r="185" spans="1:15" s="5" customFormat="1" ht="12.75">
      <c r="A185" s="10"/>
      <c r="B185" s="66" t="s">
        <v>85</v>
      </c>
      <c r="C185" s="61" t="s">
        <v>4</v>
      </c>
      <c r="D185" s="48">
        <v>1</v>
      </c>
      <c r="E185" s="50"/>
      <c r="F185" s="8"/>
      <c r="G185" s="8"/>
      <c r="H185" s="8"/>
      <c r="I185" s="8"/>
      <c r="J185" s="9"/>
      <c r="K185" s="50"/>
      <c r="L185" s="8"/>
      <c r="M185" s="8"/>
      <c r="N185" s="8"/>
      <c r="O185" s="9"/>
    </row>
    <row r="186" spans="1:15" s="5" customFormat="1" ht="25.5">
      <c r="A186" s="10"/>
      <c r="B186" s="66" t="s">
        <v>156</v>
      </c>
      <c r="C186" s="61" t="s">
        <v>4</v>
      </c>
      <c r="D186" s="48">
        <v>1</v>
      </c>
      <c r="E186" s="50"/>
      <c r="F186" s="8"/>
      <c r="G186" s="8"/>
      <c r="H186" s="8"/>
      <c r="I186" s="8"/>
      <c r="J186" s="9"/>
      <c r="K186" s="50"/>
      <c r="L186" s="8"/>
      <c r="M186" s="8"/>
      <c r="N186" s="8"/>
      <c r="O186" s="9"/>
    </row>
    <row r="187" spans="1:15" s="5" customFormat="1" ht="12.75">
      <c r="A187" s="29"/>
      <c r="B187" s="71" t="s">
        <v>157</v>
      </c>
      <c r="C187" s="61" t="s">
        <v>4</v>
      </c>
      <c r="D187" s="48">
        <v>4</v>
      </c>
      <c r="E187" s="50"/>
      <c r="F187" s="8"/>
      <c r="G187" s="8"/>
      <c r="H187" s="8"/>
      <c r="I187" s="8"/>
      <c r="J187" s="9"/>
      <c r="K187" s="50"/>
      <c r="L187" s="8"/>
      <c r="M187" s="8"/>
      <c r="N187" s="8"/>
      <c r="O187" s="9"/>
    </row>
    <row r="188" spans="1:15" s="5" customFormat="1" ht="12.75">
      <c r="A188" s="29"/>
      <c r="B188" s="71" t="s">
        <v>158</v>
      </c>
      <c r="C188" s="61" t="s">
        <v>5</v>
      </c>
      <c r="D188" s="48">
        <v>6</v>
      </c>
      <c r="E188" s="50"/>
      <c r="F188" s="8"/>
      <c r="G188" s="8"/>
      <c r="H188" s="8"/>
      <c r="I188" s="8"/>
      <c r="J188" s="9"/>
      <c r="K188" s="50"/>
      <c r="L188" s="8"/>
      <c r="M188" s="8"/>
      <c r="N188" s="8"/>
      <c r="O188" s="9"/>
    </row>
    <row r="189" spans="1:15" s="5" customFormat="1" ht="12.75">
      <c r="A189" s="29"/>
      <c r="B189" s="71" t="s">
        <v>159</v>
      </c>
      <c r="C189" s="61" t="s">
        <v>5</v>
      </c>
      <c r="D189" s="48">
        <v>5</v>
      </c>
      <c r="E189" s="50"/>
      <c r="F189" s="8"/>
      <c r="G189" s="8"/>
      <c r="H189" s="8"/>
      <c r="I189" s="8"/>
      <c r="J189" s="9"/>
      <c r="K189" s="50"/>
      <c r="L189" s="8"/>
      <c r="M189" s="8"/>
      <c r="N189" s="8"/>
      <c r="O189" s="9"/>
    </row>
    <row r="190" spans="1:15" s="5" customFormat="1" ht="12.75">
      <c r="A190" s="29"/>
      <c r="B190" s="71" t="s">
        <v>160</v>
      </c>
      <c r="C190" s="61" t="s">
        <v>5</v>
      </c>
      <c r="D190" s="48">
        <v>26</v>
      </c>
      <c r="E190" s="50"/>
      <c r="F190" s="8"/>
      <c r="G190" s="8"/>
      <c r="H190" s="8"/>
      <c r="I190" s="8"/>
      <c r="J190" s="9"/>
      <c r="K190" s="50"/>
      <c r="L190" s="8"/>
      <c r="M190" s="8"/>
      <c r="N190" s="8"/>
      <c r="O190" s="9"/>
    </row>
    <row r="191" spans="1:15" s="5" customFormat="1" ht="12.75">
      <c r="A191" s="16" t="s">
        <v>204</v>
      </c>
      <c r="B191" s="66" t="s">
        <v>161</v>
      </c>
      <c r="C191" s="61" t="s">
        <v>8</v>
      </c>
      <c r="D191" s="48">
        <v>9</v>
      </c>
      <c r="E191" s="50"/>
      <c r="F191" s="8"/>
      <c r="G191" s="8"/>
      <c r="H191" s="8"/>
      <c r="I191" s="8"/>
      <c r="J191" s="9"/>
      <c r="K191" s="50"/>
      <c r="L191" s="8"/>
      <c r="M191" s="8"/>
      <c r="N191" s="8"/>
      <c r="O191" s="9"/>
    </row>
    <row r="192" spans="1:15" s="5" customFormat="1" ht="12.75">
      <c r="A192" s="16"/>
      <c r="B192" s="66" t="s">
        <v>25</v>
      </c>
      <c r="C192" s="61" t="s">
        <v>4</v>
      </c>
      <c r="D192" s="48">
        <v>9</v>
      </c>
      <c r="E192" s="50"/>
      <c r="F192" s="8"/>
      <c r="G192" s="8"/>
      <c r="H192" s="8"/>
      <c r="I192" s="8"/>
      <c r="J192" s="9"/>
      <c r="K192" s="50"/>
      <c r="L192" s="8"/>
      <c r="M192" s="8"/>
      <c r="N192" s="8"/>
      <c r="O192" s="9"/>
    </row>
    <row r="193" spans="1:15" s="5" customFormat="1" ht="12.75">
      <c r="A193" s="10">
        <v>45</v>
      </c>
      <c r="B193" s="66" t="s">
        <v>72</v>
      </c>
      <c r="C193" s="61" t="s">
        <v>4</v>
      </c>
      <c r="D193" s="48">
        <v>1</v>
      </c>
      <c r="E193" s="50"/>
      <c r="F193" s="8"/>
      <c r="G193" s="8"/>
      <c r="H193" s="8"/>
      <c r="I193" s="8"/>
      <c r="J193" s="9"/>
      <c r="K193" s="50"/>
      <c r="L193" s="8"/>
      <c r="M193" s="8"/>
      <c r="N193" s="8"/>
      <c r="O193" s="9"/>
    </row>
    <row r="194" spans="1:15" s="5" customFormat="1" ht="12.75">
      <c r="A194" s="10"/>
      <c r="B194" s="66" t="s">
        <v>73</v>
      </c>
      <c r="C194" s="61" t="s">
        <v>4</v>
      </c>
      <c r="D194" s="48">
        <v>1</v>
      </c>
      <c r="E194" s="50"/>
      <c r="F194" s="8"/>
      <c r="G194" s="8"/>
      <c r="H194" s="8"/>
      <c r="I194" s="8"/>
      <c r="J194" s="9"/>
      <c r="K194" s="50"/>
      <c r="L194" s="8"/>
      <c r="M194" s="8"/>
      <c r="N194" s="8"/>
      <c r="O194" s="9"/>
    </row>
    <row r="195" spans="1:15" s="5" customFormat="1" ht="12.75">
      <c r="A195" s="10"/>
      <c r="B195" s="66" t="s">
        <v>74</v>
      </c>
      <c r="C195" s="61" t="s">
        <v>5</v>
      </c>
      <c r="D195" s="48">
        <v>1</v>
      </c>
      <c r="E195" s="50"/>
      <c r="F195" s="8"/>
      <c r="G195" s="8"/>
      <c r="H195" s="8"/>
      <c r="I195" s="8"/>
      <c r="J195" s="9"/>
      <c r="K195" s="50"/>
      <c r="L195" s="8"/>
      <c r="M195" s="8"/>
      <c r="N195" s="8"/>
      <c r="O195" s="9"/>
    </row>
    <row r="196" spans="1:15" s="5" customFormat="1" ht="12.75">
      <c r="A196" s="16" t="s">
        <v>205</v>
      </c>
      <c r="B196" s="66" t="s">
        <v>196</v>
      </c>
      <c r="C196" s="61" t="s">
        <v>4</v>
      </c>
      <c r="D196" s="48">
        <v>1</v>
      </c>
      <c r="E196" s="50"/>
      <c r="F196" s="8"/>
      <c r="G196" s="8"/>
      <c r="H196" s="8"/>
      <c r="I196" s="8"/>
      <c r="J196" s="9"/>
      <c r="K196" s="50"/>
      <c r="L196" s="8"/>
      <c r="M196" s="8"/>
      <c r="N196" s="8"/>
      <c r="O196" s="9"/>
    </row>
    <row r="197" spans="1:15" s="5" customFormat="1" ht="12.75">
      <c r="A197" s="16"/>
      <c r="B197" s="66" t="s">
        <v>86</v>
      </c>
      <c r="C197" s="61" t="s">
        <v>5</v>
      </c>
      <c r="D197" s="48">
        <v>1</v>
      </c>
      <c r="E197" s="50"/>
      <c r="F197" s="8"/>
      <c r="G197" s="8"/>
      <c r="H197" s="8"/>
      <c r="I197" s="8"/>
      <c r="J197" s="9"/>
      <c r="K197" s="50"/>
      <c r="L197" s="8"/>
      <c r="M197" s="8"/>
      <c r="N197" s="8"/>
      <c r="O197" s="9"/>
    </row>
    <row r="198" spans="1:15" s="5" customFormat="1" ht="12.75">
      <c r="A198" s="16"/>
      <c r="B198" s="66" t="s">
        <v>69</v>
      </c>
      <c r="C198" s="61" t="s">
        <v>5</v>
      </c>
      <c r="D198" s="48">
        <v>1</v>
      </c>
      <c r="E198" s="50"/>
      <c r="F198" s="8"/>
      <c r="G198" s="8"/>
      <c r="H198" s="8"/>
      <c r="I198" s="8"/>
      <c r="J198" s="9"/>
      <c r="K198" s="50"/>
      <c r="L198" s="8"/>
      <c r="M198" s="8"/>
      <c r="N198" s="8"/>
      <c r="O198" s="9"/>
    </row>
    <row r="199" spans="1:15" s="5" customFormat="1" ht="12.75">
      <c r="A199" s="7"/>
      <c r="B199" s="67" t="s">
        <v>193</v>
      </c>
      <c r="C199" s="61"/>
      <c r="D199" s="48"/>
      <c r="E199" s="50"/>
      <c r="F199" s="8"/>
      <c r="G199" s="8"/>
      <c r="H199" s="8"/>
      <c r="I199" s="8"/>
      <c r="J199" s="9"/>
      <c r="K199" s="50"/>
      <c r="L199" s="8"/>
      <c r="M199" s="8"/>
      <c r="N199" s="8"/>
      <c r="O199" s="9"/>
    </row>
    <row r="200" spans="1:15" s="5" customFormat="1" ht="25.5">
      <c r="A200" s="10">
        <v>47</v>
      </c>
      <c r="B200" s="66" t="s">
        <v>162</v>
      </c>
      <c r="C200" s="61" t="s">
        <v>2</v>
      </c>
      <c r="D200" s="48">
        <v>1.31</v>
      </c>
      <c r="E200" s="50"/>
      <c r="F200" s="8"/>
      <c r="G200" s="8"/>
      <c r="H200" s="8"/>
      <c r="I200" s="8"/>
      <c r="J200" s="9"/>
      <c r="K200" s="50"/>
      <c r="L200" s="8"/>
      <c r="M200" s="8"/>
      <c r="N200" s="8"/>
      <c r="O200" s="9"/>
    </row>
    <row r="201" spans="1:15" s="5" customFormat="1" ht="12.75">
      <c r="A201" s="10"/>
      <c r="B201" s="66" t="s">
        <v>99</v>
      </c>
      <c r="C201" s="61" t="s">
        <v>9</v>
      </c>
      <c r="D201" s="48">
        <v>5</v>
      </c>
      <c r="E201" s="50"/>
      <c r="F201" s="8"/>
      <c r="G201" s="8"/>
      <c r="H201" s="8"/>
      <c r="I201" s="8"/>
      <c r="J201" s="9"/>
      <c r="K201" s="50"/>
      <c r="L201" s="8"/>
      <c r="M201" s="8"/>
      <c r="N201" s="8"/>
      <c r="O201" s="9"/>
    </row>
    <row r="202" spans="1:15" s="5" customFormat="1" ht="12.75">
      <c r="A202" s="10"/>
      <c r="B202" s="66" t="s">
        <v>103</v>
      </c>
      <c r="C202" s="61" t="s">
        <v>5</v>
      </c>
      <c r="D202" s="48">
        <v>1</v>
      </c>
      <c r="E202" s="50"/>
      <c r="F202" s="8"/>
      <c r="G202" s="8"/>
      <c r="H202" s="8"/>
      <c r="I202" s="8"/>
      <c r="J202" s="9"/>
      <c r="K202" s="50"/>
      <c r="L202" s="8"/>
      <c r="M202" s="8"/>
      <c r="N202" s="8"/>
      <c r="O202" s="9"/>
    </row>
    <row r="203" spans="1:15" s="5" customFormat="1" ht="12.75">
      <c r="A203" s="7">
        <v>48</v>
      </c>
      <c r="B203" s="66" t="s">
        <v>47</v>
      </c>
      <c r="C203" s="61" t="s">
        <v>2</v>
      </c>
      <c r="D203" s="48">
        <v>1.31</v>
      </c>
      <c r="E203" s="50"/>
      <c r="F203" s="8"/>
      <c r="G203" s="8"/>
      <c r="H203" s="8"/>
      <c r="I203" s="8"/>
      <c r="J203" s="9"/>
      <c r="K203" s="50"/>
      <c r="L203" s="8"/>
      <c r="M203" s="8"/>
      <c r="N203" s="8"/>
      <c r="O203" s="9"/>
    </row>
    <row r="204" spans="1:15" s="5" customFormat="1" ht="12.75">
      <c r="A204" s="7"/>
      <c r="B204" s="66" t="s">
        <v>46</v>
      </c>
      <c r="C204" s="61" t="s">
        <v>2</v>
      </c>
      <c r="D204" s="48">
        <v>6.7</v>
      </c>
      <c r="E204" s="50"/>
      <c r="F204" s="8"/>
      <c r="G204" s="8"/>
      <c r="H204" s="8"/>
      <c r="I204" s="8"/>
      <c r="J204" s="9"/>
      <c r="K204" s="50"/>
      <c r="L204" s="8"/>
      <c r="M204" s="8"/>
      <c r="N204" s="8"/>
      <c r="O204" s="9"/>
    </row>
    <row r="205" spans="1:15" s="5" customFormat="1" ht="12.75">
      <c r="A205" s="7"/>
      <c r="B205" s="66" t="s">
        <v>100</v>
      </c>
      <c r="C205" s="61" t="s">
        <v>9</v>
      </c>
      <c r="D205" s="48">
        <f>D203*5</f>
        <v>6.550000000000001</v>
      </c>
      <c r="E205" s="50"/>
      <c r="F205" s="8"/>
      <c r="G205" s="8"/>
      <c r="H205" s="8"/>
      <c r="I205" s="8"/>
      <c r="J205" s="9"/>
      <c r="K205" s="50"/>
      <c r="L205" s="8"/>
      <c r="M205" s="8"/>
      <c r="N205" s="8"/>
      <c r="O205" s="9"/>
    </row>
    <row r="206" spans="1:15" s="5" customFormat="1" ht="12.75">
      <c r="A206" s="7"/>
      <c r="B206" s="66" t="s">
        <v>101</v>
      </c>
      <c r="C206" s="61" t="s">
        <v>9</v>
      </c>
      <c r="D206" s="48">
        <v>10</v>
      </c>
      <c r="E206" s="50"/>
      <c r="F206" s="8"/>
      <c r="G206" s="8"/>
      <c r="H206" s="8"/>
      <c r="I206" s="8"/>
      <c r="J206" s="9"/>
      <c r="K206" s="50"/>
      <c r="L206" s="8"/>
      <c r="M206" s="8"/>
      <c r="N206" s="8"/>
      <c r="O206" s="9"/>
    </row>
    <row r="207" spans="1:15" s="5" customFormat="1" ht="12.75">
      <c r="A207" s="7"/>
      <c r="B207" s="66" t="s">
        <v>102</v>
      </c>
      <c r="C207" s="61" t="s">
        <v>5</v>
      </c>
      <c r="D207" s="48">
        <v>2</v>
      </c>
      <c r="E207" s="50"/>
      <c r="F207" s="8"/>
      <c r="G207" s="8"/>
      <c r="H207" s="8"/>
      <c r="I207" s="8"/>
      <c r="J207" s="9"/>
      <c r="K207" s="50"/>
      <c r="L207" s="8"/>
      <c r="M207" s="8"/>
      <c r="N207" s="8"/>
      <c r="O207" s="9"/>
    </row>
    <row r="208" spans="1:15" s="5" customFormat="1" ht="12.75">
      <c r="A208" s="12"/>
      <c r="B208" s="66" t="s">
        <v>124</v>
      </c>
      <c r="C208" s="61" t="s">
        <v>125</v>
      </c>
      <c r="D208" s="48">
        <v>1</v>
      </c>
      <c r="E208" s="50"/>
      <c r="F208" s="8"/>
      <c r="G208" s="8"/>
      <c r="H208" s="8"/>
      <c r="I208" s="8"/>
      <c r="J208" s="9"/>
      <c r="K208" s="50"/>
      <c r="L208" s="8"/>
      <c r="M208" s="8"/>
      <c r="N208" s="8"/>
      <c r="O208" s="9"/>
    </row>
    <row r="209" spans="1:15" s="5" customFormat="1" ht="12.75">
      <c r="A209" s="7">
        <v>49</v>
      </c>
      <c r="B209" s="66" t="s">
        <v>163</v>
      </c>
      <c r="C209" s="61" t="s">
        <v>2</v>
      </c>
      <c r="D209" s="48">
        <v>4.3</v>
      </c>
      <c r="E209" s="50"/>
      <c r="F209" s="8"/>
      <c r="G209" s="8"/>
      <c r="H209" s="8"/>
      <c r="I209" s="8"/>
      <c r="J209" s="9"/>
      <c r="K209" s="50"/>
      <c r="L209" s="8"/>
      <c r="M209" s="8"/>
      <c r="N209" s="8"/>
      <c r="O209" s="9"/>
    </row>
    <row r="210" spans="1:15" s="5" customFormat="1" ht="12.75">
      <c r="A210" s="7"/>
      <c r="B210" s="66" t="s">
        <v>100</v>
      </c>
      <c r="C210" s="61" t="s">
        <v>9</v>
      </c>
      <c r="D210" s="48">
        <f>D209*5</f>
        <v>21.5</v>
      </c>
      <c r="E210" s="50"/>
      <c r="F210" s="8"/>
      <c r="G210" s="8"/>
      <c r="H210" s="8"/>
      <c r="I210" s="8"/>
      <c r="J210" s="9"/>
      <c r="K210" s="50"/>
      <c r="L210" s="8"/>
      <c r="M210" s="8"/>
      <c r="N210" s="8"/>
      <c r="O210" s="9"/>
    </row>
    <row r="211" spans="1:15" s="5" customFormat="1" ht="12.75">
      <c r="A211" s="7"/>
      <c r="B211" s="66" t="s">
        <v>101</v>
      </c>
      <c r="C211" s="61" t="s">
        <v>9</v>
      </c>
      <c r="D211" s="48">
        <v>35</v>
      </c>
      <c r="E211" s="50"/>
      <c r="F211" s="8"/>
      <c r="G211" s="8"/>
      <c r="H211" s="8"/>
      <c r="I211" s="8"/>
      <c r="J211" s="9"/>
      <c r="K211" s="50"/>
      <c r="L211" s="8"/>
      <c r="M211" s="8"/>
      <c r="N211" s="8"/>
      <c r="O211" s="9"/>
    </row>
    <row r="212" spans="1:15" s="5" customFormat="1" ht="12.75">
      <c r="A212" s="7"/>
      <c r="B212" s="66" t="s">
        <v>48</v>
      </c>
      <c r="C212" s="61" t="s">
        <v>5</v>
      </c>
      <c r="D212" s="48">
        <v>3</v>
      </c>
      <c r="E212" s="50"/>
      <c r="F212" s="8"/>
      <c r="G212" s="8"/>
      <c r="H212" s="8"/>
      <c r="I212" s="8"/>
      <c r="J212" s="9"/>
      <c r="K212" s="50"/>
      <c r="L212" s="8"/>
      <c r="M212" s="8"/>
      <c r="N212" s="8"/>
      <c r="O212" s="9"/>
    </row>
    <row r="213" spans="1:15" s="5" customFormat="1" ht="12.75">
      <c r="A213" s="7"/>
      <c r="B213" s="66" t="s">
        <v>102</v>
      </c>
      <c r="C213" s="61" t="s">
        <v>5</v>
      </c>
      <c r="D213" s="48">
        <v>2</v>
      </c>
      <c r="E213" s="50"/>
      <c r="F213" s="8"/>
      <c r="G213" s="8"/>
      <c r="H213" s="8"/>
      <c r="I213" s="8"/>
      <c r="J213" s="9"/>
      <c r="K213" s="50"/>
      <c r="L213" s="8"/>
      <c r="M213" s="8"/>
      <c r="N213" s="8"/>
      <c r="O213" s="9"/>
    </row>
    <row r="214" spans="1:15" s="5" customFormat="1" ht="12.75">
      <c r="A214" s="12"/>
      <c r="B214" s="66" t="s">
        <v>124</v>
      </c>
      <c r="C214" s="61" t="s">
        <v>125</v>
      </c>
      <c r="D214" s="48">
        <v>1</v>
      </c>
      <c r="E214" s="50"/>
      <c r="F214" s="8"/>
      <c r="G214" s="8"/>
      <c r="H214" s="8"/>
      <c r="I214" s="8"/>
      <c r="J214" s="9"/>
      <c r="K214" s="50"/>
      <c r="L214" s="8"/>
      <c r="M214" s="8"/>
      <c r="N214" s="8"/>
      <c r="O214" s="9"/>
    </row>
    <row r="215" spans="1:15" s="5" customFormat="1" ht="25.5">
      <c r="A215" s="7">
        <v>50</v>
      </c>
      <c r="B215" s="66" t="s">
        <v>197</v>
      </c>
      <c r="C215" s="61" t="s">
        <v>4</v>
      </c>
      <c r="D215" s="48">
        <v>1</v>
      </c>
      <c r="E215" s="50"/>
      <c r="F215" s="8"/>
      <c r="G215" s="8"/>
      <c r="H215" s="8"/>
      <c r="I215" s="8"/>
      <c r="J215" s="9"/>
      <c r="K215" s="50"/>
      <c r="L215" s="8"/>
      <c r="M215" s="8"/>
      <c r="N215" s="8"/>
      <c r="O215" s="9"/>
    </row>
    <row r="216" spans="1:15" s="5" customFormat="1" ht="12.75">
      <c r="A216" s="7"/>
      <c r="B216" s="66" t="s">
        <v>194</v>
      </c>
      <c r="C216" s="61" t="s">
        <v>4</v>
      </c>
      <c r="D216" s="48">
        <v>1</v>
      </c>
      <c r="E216" s="50"/>
      <c r="F216" s="8"/>
      <c r="G216" s="8"/>
      <c r="H216" s="8"/>
      <c r="I216" s="8"/>
      <c r="J216" s="9"/>
      <c r="K216" s="50"/>
      <c r="L216" s="8"/>
      <c r="M216" s="8"/>
      <c r="N216" s="8"/>
      <c r="O216" s="9"/>
    </row>
    <row r="217" spans="1:15" s="5" customFormat="1" ht="12.75">
      <c r="A217" s="7"/>
      <c r="B217" s="66" t="s">
        <v>26</v>
      </c>
      <c r="C217" s="61" t="s">
        <v>4</v>
      </c>
      <c r="D217" s="48">
        <v>1</v>
      </c>
      <c r="E217" s="50"/>
      <c r="F217" s="8"/>
      <c r="G217" s="8"/>
      <c r="H217" s="8"/>
      <c r="I217" s="8"/>
      <c r="J217" s="9"/>
      <c r="K217" s="50"/>
      <c r="L217" s="8"/>
      <c r="M217" s="8"/>
      <c r="N217" s="8"/>
      <c r="O217" s="9"/>
    </row>
    <row r="218" spans="1:15" s="5" customFormat="1" ht="25.5">
      <c r="A218" s="10">
        <v>51</v>
      </c>
      <c r="B218" s="66" t="s">
        <v>198</v>
      </c>
      <c r="C218" s="61" t="s">
        <v>4</v>
      </c>
      <c r="D218" s="48">
        <v>1</v>
      </c>
      <c r="E218" s="50"/>
      <c r="F218" s="8"/>
      <c r="G218" s="8"/>
      <c r="H218" s="8"/>
      <c r="I218" s="8"/>
      <c r="J218" s="9"/>
      <c r="K218" s="50"/>
      <c r="L218" s="8"/>
      <c r="M218" s="8"/>
      <c r="N218" s="8"/>
      <c r="O218" s="9"/>
    </row>
    <row r="219" spans="1:15" s="5" customFormat="1" ht="12.75">
      <c r="A219" s="7"/>
      <c r="B219" s="66" t="s">
        <v>26</v>
      </c>
      <c r="C219" s="61" t="s">
        <v>4</v>
      </c>
      <c r="D219" s="48">
        <v>1</v>
      </c>
      <c r="E219" s="50"/>
      <c r="F219" s="8"/>
      <c r="G219" s="8"/>
      <c r="H219" s="8"/>
      <c r="I219" s="8"/>
      <c r="J219" s="9"/>
      <c r="K219" s="50"/>
      <c r="L219" s="8"/>
      <c r="M219" s="8"/>
      <c r="N219" s="8"/>
      <c r="O219" s="9"/>
    </row>
    <row r="220" spans="1:15" s="5" customFormat="1" ht="12.75">
      <c r="A220" s="7"/>
      <c r="B220" s="66" t="s">
        <v>49</v>
      </c>
      <c r="C220" s="61" t="s">
        <v>4</v>
      </c>
      <c r="D220" s="48">
        <v>1</v>
      </c>
      <c r="E220" s="50"/>
      <c r="F220" s="8"/>
      <c r="G220" s="8"/>
      <c r="H220" s="8"/>
      <c r="I220" s="8"/>
      <c r="J220" s="9"/>
      <c r="K220" s="50"/>
      <c r="L220" s="8"/>
      <c r="M220" s="8"/>
      <c r="N220" s="8"/>
      <c r="O220" s="9"/>
    </row>
    <row r="221" spans="1:15" s="5" customFormat="1" ht="12.75">
      <c r="A221" s="7"/>
      <c r="B221" s="66" t="s">
        <v>203</v>
      </c>
      <c r="C221" s="61" t="s">
        <v>4</v>
      </c>
      <c r="D221" s="48">
        <v>1</v>
      </c>
      <c r="E221" s="50"/>
      <c r="F221" s="8"/>
      <c r="G221" s="8"/>
      <c r="H221" s="8"/>
      <c r="I221" s="8"/>
      <c r="J221" s="9"/>
      <c r="K221" s="50"/>
      <c r="L221" s="8"/>
      <c r="M221" s="8"/>
      <c r="N221" s="8"/>
      <c r="O221" s="9"/>
    </row>
    <row r="222" spans="1:15" s="5" customFormat="1" ht="12.75">
      <c r="A222" s="16" t="s">
        <v>206</v>
      </c>
      <c r="B222" s="66" t="s">
        <v>27</v>
      </c>
      <c r="C222" s="61" t="s">
        <v>5</v>
      </c>
      <c r="D222" s="48">
        <v>1</v>
      </c>
      <c r="E222" s="50"/>
      <c r="F222" s="8"/>
      <c r="G222" s="8"/>
      <c r="H222" s="8"/>
      <c r="I222" s="8"/>
      <c r="J222" s="9"/>
      <c r="K222" s="50"/>
      <c r="L222" s="8"/>
      <c r="M222" s="8"/>
      <c r="N222" s="8"/>
      <c r="O222" s="9"/>
    </row>
    <row r="223" spans="1:15" s="5" customFormat="1" ht="12.75">
      <c r="A223" s="7"/>
      <c r="B223" s="66" t="s">
        <v>71</v>
      </c>
      <c r="C223" s="61" t="s">
        <v>5</v>
      </c>
      <c r="D223" s="48">
        <v>1</v>
      </c>
      <c r="E223" s="50"/>
      <c r="F223" s="8"/>
      <c r="G223" s="8"/>
      <c r="H223" s="8"/>
      <c r="I223" s="8"/>
      <c r="J223" s="9"/>
      <c r="K223" s="50"/>
      <c r="L223" s="8"/>
      <c r="M223" s="8"/>
      <c r="N223" s="8"/>
      <c r="O223" s="9"/>
    </row>
    <row r="224" spans="1:15" s="5" customFormat="1" ht="12.75">
      <c r="A224" s="7"/>
      <c r="B224" s="74" t="s">
        <v>10</v>
      </c>
      <c r="C224" s="61"/>
      <c r="D224" s="48"/>
      <c r="E224" s="50"/>
      <c r="F224" s="8"/>
      <c r="G224" s="8"/>
      <c r="H224" s="8"/>
      <c r="I224" s="8"/>
      <c r="J224" s="9"/>
      <c r="K224" s="50"/>
      <c r="L224" s="8"/>
      <c r="M224" s="8"/>
      <c r="N224" s="8"/>
      <c r="O224" s="9"/>
    </row>
    <row r="225" spans="1:15" s="5" customFormat="1" ht="12.75">
      <c r="A225" s="7">
        <v>53</v>
      </c>
      <c r="B225" s="66" t="s">
        <v>14</v>
      </c>
      <c r="C225" s="61" t="s">
        <v>7</v>
      </c>
      <c r="D225" s="48">
        <v>1</v>
      </c>
      <c r="E225" s="50"/>
      <c r="F225" s="8"/>
      <c r="G225" s="8"/>
      <c r="H225" s="8"/>
      <c r="I225" s="8"/>
      <c r="J225" s="9"/>
      <c r="K225" s="50"/>
      <c r="L225" s="8"/>
      <c r="M225" s="8"/>
      <c r="N225" s="8"/>
      <c r="O225" s="9"/>
    </row>
    <row r="226" spans="1:15" s="5" customFormat="1" ht="13.5" thickBot="1">
      <c r="A226" s="12"/>
      <c r="B226" s="75"/>
      <c r="C226" s="65"/>
      <c r="D226" s="56"/>
      <c r="E226" s="58"/>
      <c r="F226" s="59"/>
      <c r="G226" s="59"/>
      <c r="H226" s="59"/>
      <c r="I226" s="59"/>
      <c r="J226" s="60"/>
      <c r="K226" s="51"/>
      <c r="L226" s="52"/>
      <c r="M226" s="52"/>
      <c r="N226" s="52"/>
      <c r="O226" s="53"/>
    </row>
    <row r="227" spans="1:15" s="5" customFormat="1" ht="13.5" thickBot="1">
      <c r="A227" s="18"/>
      <c r="B227" s="19" t="s">
        <v>200</v>
      </c>
      <c r="C227" s="30"/>
      <c r="D227" s="20"/>
      <c r="E227" s="20"/>
      <c r="F227" s="20"/>
      <c r="G227" s="20"/>
      <c r="H227" s="20"/>
      <c r="I227" s="20"/>
      <c r="J227" s="100"/>
      <c r="K227" s="101"/>
      <c r="L227" s="101"/>
      <c r="M227" s="101"/>
      <c r="N227" s="101"/>
      <c r="O227" s="102"/>
    </row>
    <row r="228" spans="1:15" s="5" customFormat="1" ht="12.75" hidden="1">
      <c r="A228" s="106"/>
      <c r="B228" s="76" t="s">
        <v>28</v>
      </c>
      <c r="C228" s="77"/>
      <c r="D228" s="78"/>
      <c r="E228" s="79"/>
      <c r="F228" s="79"/>
      <c r="G228" s="79"/>
      <c r="H228" s="79"/>
      <c r="I228" s="79"/>
      <c r="J228" s="79"/>
      <c r="K228" s="80"/>
      <c r="L228" s="80"/>
      <c r="M228" s="80"/>
      <c r="N228" s="80"/>
      <c r="O228" s="81"/>
    </row>
    <row r="229" spans="1:15" s="5" customFormat="1" ht="12.75">
      <c r="A229" s="107"/>
      <c r="B229" s="89" t="s">
        <v>199</v>
      </c>
      <c r="C229" s="95"/>
      <c r="D229" s="96"/>
      <c r="E229" s="28"/>
      <c r="F229" s="28"/>
      <c r="G229" s="28"/>
      <c r="H229" s="82"/>
      <c r="I229" s="28"/>
      <c r="J229" s="92"/>
      <c r="K229" s="86"/>
      <c r="L229" s="83"/>
      <c r="M229" s="83"/>
      <c r="N229" s="83"/>
      <c r="O229" s="84"/>
    </row>
    <row r="230" spans="1:15" s="5" customFormat="1" ht="12.75">
      <c r="A230" s="108"/>
      <c r="B230" s="90" t="s">
        <v>201</v>
      </c>
      <c r="C230" s="97"/>
      <c r="D230" s="98"/>
      <c r="E230" s="21"/>
      <c r="F230" s="21"/>
      <c r="G230" s="21"/>
      <c r="H230" s="31"/>
      <c r="I230" s="21"/>
      <c r="J230" s="93"/>
      <c r="K230" s="87"/>
      <c r="L230" s="23"/>
      <c r="M230" s="23"/>
      <c r="N230" s="23"/>
      <c r="O230" s="22"/>
    </row>
    <row r="231" spans="1:15" s="5" customFormat="1" ht="13.5" thickBot="1">
      <c r="A231" s="109"/>
      <c r="B231" s="91" t="s">
        <v>202</v>
      </c>
      <c r="C231" s="94"/>
      <c r="D231" s="99"/>
      <c r="E231" s="24"/>
      <c r="F231" s="24"/>
      <c r="G231" s="24"/>
      <c r="H231" s="24"/>
      <c r="I231" s="24"/>
      <c r="J231" s="6"/>
      <c r="K231" s="88"/>
      <c r="L231" s="25"/>
      <c r="M231" s="25"/>
      <c r="N231" s="25"/>
      <c r="O231" s="85"/>
    </row>
    <row r="232" spans="1:15" s="5" customFormat="1" ht="12.75">
      <c r="A232" s="32"/>
      <c r="B232" s="32"/>
      <c r="C232" s="33"/>
      <c r="D232" s="44"/>
      <c r="E232" s="32"/>
      <c r="F232" s="32"/>
      <c r="G232" s="32"/>
      <c r="H232" s="32"/>
      <c r="I232" s="32"/>
      <c r="J232" s="32"/>
      <c r="O232" s="35"/>
    </row>
    <row r="233" spans="1:15" s="5" customFormat="1" ht="12.75">
      <c r="A233" s="36"/>
      <c r="B233" s="36"/>
      <c r="C233" s="37"/>
      <c r="D233" s="45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8"/>
    </row>
    <row r="234" spans="1:15" s="5" customFormat="1" ht="12.75">
      <c r="A234" s="36"/>
      <c r="B234" s="36"/>
      <c r="D234" s="46"/>
      <c r="E234" s="34"/>
      <c r="F234" s="34"/>
      <c r="G234" s="34"/>
      <c r="H234" s="34"/>
      <c r="I234" s="34"/>
      <c r="J234" s="34"/>
      <c r="K234" s="36"/>
      <c r="L234" s="36"/>
      <c r="M234" s="36"/>
      <c r="N234" s="36"/>
      <c r="O234" s="38"/>
    </row>
    <row r="235" spans="1:10" s="5" customFormat="1" ht="12.75">
      <c r="A235" s="36"/>
      <c r="B235" s="36"/>
      <c r="C235" s="36"/>
      <c r="D235" s="47"/>
      <c r="E235" s="36"/>
      <c r="F235" s="36"/>
      <c r="G235" s="36"/>
      <c r="H235" s="36"/>
      <c r="I235" s="36"/>
      <c r="J235" s="36"/>
    </row>
    <row r="236" spans="1:4" s="5" customFormat="1" ht="12.75">
      <c r="A236" s="27"/>
      <c r="C236" s="27"/>
      <c r="D236" s="42"/>
    </row>
    <row r="237" spans="1:4" s="5" customFormat="1" ht="12.75">
      <c r="A237" s="27"/>
      <c r="C237" s="27"/>
      <c r="D237" s="42"/>
    </row>
    <row r="238" spans="1:4" s="5" customFormat="1" ht="12.75">
      <c r="A238" s="27"/>
      <c r="C238" s="27"/>
      <c r="D238" s="42"/>
    </row>
    <row r="239" spans="1:4" s="5" customFormat="1" ht="12.75">
      <c r="A239" s="27"/>
      <c r="C239" s="27"/>
      <c r="D239" s="42"/>
    </row>
    <row r="240" spans="1:4" s="5" customFormat="1" ht="12.75">
      <c r="A240" s="27"/>
      <c r="C240" s="27"/>
      <c r="D240" s="42"/>
    </row>
    <row r="241" spans="1:4" s="5" customFormat="1" ht="12.75">
      <c r="A241" s="27"/>
      <c r="C241" s="27"/>
      <c r="D241" s="42"/>
    </row>
    <row r="242" spans="1:4" s="5" customFormat="1" ht="12.75">
      <c r="A242" s="27"/>
      <c r="C242" s="27"/>
      <c r="D242" s="42"/>
    </row>
    <row r="243" spans="1:4" s="5" customFormat="1" ht="12.75">
      <c r="A243" s="27"/>
      <c r="C243" s="27"/>
      <c r="D243" s="42"/>
    </row>
    <row r="244" spans="1:4" s="5" customFormat="1" ht="12.75">
      <c r="A244" s="27"/>
      <c r="C244" s="27"/>
      <c r="D244" s="42"/>
    </row>
    <row r="245" spans="1:4" s="5" customFormat="1" ht="12.75">
      <c r="A245" s="27"/>
      <c r="C245" s="27"/>
      <c r="D245" s="42"/>
    </row>
    <row r="246" spans="1:4" s="5" customFormat="1" ht="12.75">
      <c r="A246" s="27"/>
      <c r="C246" s="27"/>
      <c r="D246" s="42"/>
    </row>
    <row r="247" spans="1:4" s="5" customFormat="1" ht="12.75">
      <c r="A247" s="27"/>
      <c r="C247" s="27"/>
      <c r="D247" s="42"/>
    </row>
    <row r="248" spans="1:4" s="5" customFormat="1" ht="12.75">
      <c r="A248" s="27"/>
      <c r="C248" s="27"/>
      <c r="D248" s="42"/>
    </row>
    <row r="249" spans="1:4" s="5" customFormat="1" ht="12.75">
      <c r="A249" s="27"/>
      <c r="C249" s="27"/>
      <c r="D249" s="42"/>
    </row>
    <row r="250" spans="1:4" s="5" customFormat="1" ht="12.75">
      <c r="A250" s="27"/>
      <c r="C250" s="27"/>
      <c r="D250" s="42"/>
    </row>
    <row r="251" spans="1:4" s="5" customFormat="1" ht="12.75">
      <c r="A251" s="27"/>
      <c r="C251" s="27"/>
      <c r="D251" s="42"/>
    </row>
    <row r="252" spans="1:4" s="5" customFormat="1" ht="12.75">
      <c r="A252" s="27"/>
      <c r="C252" s="27"/>
      <c r="D252" s="42"/>
    </row>
    <row r="253" spans="1:4" s="5" customFormat="1" ht="12.75">
      <c r="A253" s="27"/>
      <c r="C253" s="27"/>
      <c r="D253" s="42"/>
    </row>
    <row r="254" spans="1:4" s="5" customFormat="1" ht="12.75">
      <c r="A254" s="27"/>
      <c r="C254" s="27"/>
      <c r="D254" s="42"/>
    </row>
    <row r="255" spans="1:4" s="5" customFormat="1" ht="12.75">
      <c r="A255" s="27"/>
      <c r="C255" s="27"/>
      <c r="D255" s="42"/>
    </row>
    <row r="256" spans="1:4" s="5" customFormat="1" ht="12.75">
      <c r="A256" s="27"/>
      <c r="C256" s="27"/>
      <c r="D256" s="42"/>
    </row>
    <row r="257" spans="1:4" s="5" customFormat="1" ht="12.75">
      <c r="A257" s="27"/>
      <c r="C257" s="27"/>
      <c r="D257" s="42"/>
    </row>
    <row r="258" spans="1:4" s="5" customFormat="1" ht="12.75">
      <c r="A258" s="27"/>
      <c r="C258" s="27"/>
      <c r="D258" s="42"/>
    </row>
    <row r="259" spans="1:4" s="5" customFormat="1" ht="12.75">
      <c r="A259" s="27"/>
      <c r="C259" s="27"/>
      <c r="D259" s="42"/>
    </row>
    <row r="260" spans="1:4" s="5" customFormat="1" ht="12.75">
      <c r="A260" s="27"/>
      <c r="C260" s="27"/>
      <c r="D260" s="42"/>
    </row>
    <row r="261" spans="1:4" s="5" customFormat="1" ht="12.75">
      <c r="A261" s="27"/>
      <c r="C261" s="27"/>
      <c r="D261" s="42"/>
    </row>
    <row r="262" spans="1:4" s="5" customFormat="1" ht="12.75">
      <c r="A262" s="27"/>
      <c r="C262" s="27"/>
      <c r="D262" s="42"/>
    </row>
    <row r="263" spans="1:4" s="5" customFormat="1" ht="12.75">
      <c r="A263" s="27"/>
      <c r="C263" s="27"/>
      <c r="D263" s="42"/>
    </row>
    <row r="264" spans="1:4" s="5" customFormat="1" ht="12.75">
      <c r="A264" s="27"/>
      <c r="C264" s="27"/>
      <c r="D264" s="42"/>
    </row>
    <row r="265" spans="1:4" s="5" customFormat="1" ht="12.75">
      <c r="A265" s="27"/>
      <c r="C265" s="27"/>
      <c r="D265" s="42"/>
    </row>
    <row r="266" spans="1:4" s="5" customFormat="1" ht="12.75">
      <c r="A266" s="27"/>
      <c r="C266" s="27"/>
      <c r="D266" s="42"/>
    </row>
    <row r="267" spans="1:4" s="5" customFormat="1" ht="12.75">
      <c r="A267" s="27"/>
      <c r="C267" s="27"/>
      <c r="D267" s="42"/>
    </row>
    <row r="268" spans="1:4" s="5" customFormat="1" ht="12.75">
      <c r="A268" s="27"/>
      <c r="C268" s="27"/>
      <c r="D268" s="42"/>
    </row>
    <row r="269" spans="1:4" s="5" customFormat="1" ht="12.75">
      <c r="A269" s="27"/>
      <c r="C269" s="27"/>
      <c r="D269" s="42"/>
    </row>
    <row r="270" spans="1:4" s="5" customFormat="1" ht="12.75">
      <c r="A270" s="27"/>
      <c r="C270" s="27"/>
      <c r="D270" s="42"/>
    </row>
    <row r="271" spans="1:4" s="5" customFormat="1" ht="12.75">
      <c r="A271" s="27"/>
      <c r="C271" s="27"/>
      <c r="D271" s="42"/>
    </row>
    <row r="272" spans="1:4" s="5" customFormat="1" ht="12.75">
      <c r="A272" s="27"/>
      <c r="C272" s="27"/>
      <c r="D272" s="42"/>
    </row>
    <row r="273" spans="1:4" s="5" customFormat="1" ht="12.75">
      <c r="A273" s="27"/>
      <c r="C273" s="27"/>
      <c r="D273" s="42"/>
    </row>
    <row r="274" spans="1:4" s="5" customFormat="1" ht="12.75">
      <c r="A274" s="27"/>
      <c r="C274" s="27"/>
      <c r="D274" s="42"/>
    </row>
    <row r="275" spans="1:4" s="5" customFormat="1" ht="12.75">
      <c r="A275" s="27"/>
      <c r="C275" s="27"/>
      <c r="D275" s="42"/>
    </row>
    <row r="276" spans="1:4" s="5" customFormat="1" ht="12.75">
      <c r="A276" s="27"/>
      <c r="C276" s="27"/>
      <c r="D276" s="42"/>
    </row>
    <row r="277" spans="1:4" s="5" customFormat="1" ht="12.75">
      <c r="A277" s="27"/>
      <c r="C277" s="27"/>
      <c r="D277" s="42"/>
    </row>
    <row r="278" spans="1:4" s="5" customFormat="1" ht="12.75">
      <c r="A278" s="27"/>
      <c r="C278" s="27"/>
      <c r="D278" s="42"/>
    </row>
    <row r="279" spans="1:4" s="5" customFormat="1" ht="12.75">
      <c r="A279" s="27"/>
      <c r="C279" s="27"/>
      <c r="D279" s="42"/>
    </row>
    <row r="280" spans="1:4" s="5" customFormat="1" ht="12.75">
      <c r="A280" s="27"/>
      <c r="C280" s="27"/>
      <c r="D280" s="42"/>
    </row>
    <row r="281" spans="1:4" s="5" customFormat="1" ht="12.75">
      <c r="A281" s="27"/>
      <c r="C281" s="27"/>
      <c r="D281" s="42"/>
    </row>
    <row r="282" spans="1:4" s="5" customFormat="1" ht="12.75">
      <c r="A282" s="27"/>
      <c r="C282" s="27"/>
      <c r="D282" s="42"/>
    </row>
    <row r="283" spans="1:4" s="5" customFormat="1" ht="12.75">
      <c r="A283" s="27"/>
      <c r="C283" s="27"/>
      <c r="D283" s="42"/>
    </row>
    <row r="284" spans="1:4" s="5" customFormat="1" ht="12.75">
      <c r="A284" s="27"/>
      <c r="C284" s="27"/>
      <c r="D284" s="42"/>
    </row>
    <row r="285" spans="1:4" s="5" customFormat="1" ht="12.75">
      <c r="A285" s="27"/>
      <c r="C285" s="27"/>
      <c r="D285" s="42"/>
    </row>
    <row r="286" spans="1:4" s="5" customFormat="1" ht="12.75">
      <c r="A286" s="27"/>
      <c r="C286" s="27"/>
      <c r="D286" s="42"/>
    </row>
    <row r="287" spans="1:4" s="5" customFormat="1" ht="12.75">
      <c r="A287" s="27"/>
      <c r="C287" s="27"/>
      <c r="D287" s="42"/>
    </row>
    <row r="288" spans="1:4" s="5" customFormat="1" ht="12.75">
      <c r="A288" s="27"/>
      <c r="C288" s="27"/>
      <c r="D288" s="42"/>
    </row>
    <row r="289" spans="1:4" s="5" customFormat="1" ht="12.75">
      <c r="A289" s="27"/>
      <c r="C289" s="27"/>
      <c r="D289" s="42"/>
    </row>
    <row r="290" spans="1:4" s="5" customFormat="1" ht="12.75">
      <c r="A290" s="27"/>
      <c r="C290" s="27"/>
      <c r="D290" s="42"/>
    </row>
    <row r="291" spans="1:4" s="5" customFormat="1" ht="12.75">
      <c r="A291" s="27"/>
      <c r="C291" s="27"/>
      <c r="D291" s="42"/>
    </row>
    <row r="292" spans="1:4" s="5" customFormat="1" ht="12.75">
      <c r="A292" s="27"/>
      <c r="C292" s="27"/>
      <c r="D292" s="42"/>
    </row>
    <row r="293" spans="1:4" s="5" customFormat="1" ht="12.75">
      <c r="A293" s="27"/>
      <c r="C293" s="27"/>
      <c r="D293" s="42"/>
    </row>
    <row r="294" spans="1:4" s="5" customFormat="1" ht="12.75">
      <c r="A294" s="27"/>
      <c r="C294" s="27"/>
      <c r="D294" s="42"/>
    </row>
    <row r="295" spans="1:4" s="5" customFormat="1" ht="12.75">
      <c r="A295" s="27"/>
      <c r="C295" s="27"/>
      <c r="D295" s="42"/>
    </row>
    <row r="296" spans="1:4" s="5" customFormat="1" ht="12.75">
      <c r="A296" s="27"/>
      <c r="C296" s="27"/>
      <c r="D296" s="42"/>
    </row>
    <row r="297" spans="1:4" s="5" customFormat="1" ht="12.75">
      <c r="A297" s="27"/>
      <c r="C297" s="27"/>
      <c r="D297" s="42"/>
    </row>
    <row r="298" spans="1:4" s="5" customFormat="1" ht="12.75">
      <c r="A298" s="27"/>
      <c r="C298" s="27"/>
      <c r="D298" s="42"/>
    </row>
    <row r="299" spans="1:4" s="5" customFormat="1" ht="12.75">
      <c r="A299" s="27"/>
      <c r="C299" s="27"/>
      <c r="D299" s="42"/>
    </row>
    <row r="300" spans="1:4" s="5" customFormat="1" ht="12.75">
      <c r="A300" s="27"/>
      <c r="C300" s="27"/>
      <c r="D300" s="42"/>
    </row>
    <row r="301" spans="1:4" s="5" customFormat="1" ht="12.75">
      <c r="A301" s="27"/>
      <c r="C301" s="27"/>
      <c r="D301" s="42"/>
    </row>
    <row r="302" spans="1:4" s="5" customFormat="1" ht="12.75">
      <c r="A302" s="27"/>
      <c r="C302" s="27"/>
      <c r="D302" s="42"/>
    </row>
    <row r="303" spans="1:4" s="5" customFormat="1" ht="12.75">
      <c r="A303" s="27"/>
      <c r="C303" s="27"/>
      <c r="D303" s="42"/>
    </row>
    <row r="304" spans="1:4" s="5" customFormat="1" ht="12.75">
      <c r="A304" s="27"/>
      <c r="C304" s="27"/>
      <c r="D304" s="42"/>
    </row>
    <row r="305" spans="1:4" s="5" customFormat="1" ht="12.75">
      <c r="A305" s="27"/>
      <c r="C305" s="27"/>
      <c r="D305" s="42"/>
    </row>
    <row r="306" spans="1:4" s="5" customFormat="1" ht="12.75">
      <c r="A306" s="27"/>
      <c r="C306" s="27"/>
      <c r="D306" s="42"/>
    </row>
    <row r="307" spans="1:4" s="5" customFormat="1" ht="12.75">
      <c r="A307" s="27"/>
      <c r="C307" s="27"/>
      <c r="D307" s="42"/>
    </row>
    <row r="308" spans="1:4" s="5" customFormat="1" ht="12.75">
      <c r="A308" s="27"/>
      <c r="C308" s="27"/>
      <c r="D308" s="42"/>
    </row>
    <row r="309" spans="1:4" s="5" customFormat="1" ht="12.75">
      <c r="A309" s="27"/>
      <c r="C309" s="27"/>
      <c r="D309" s="42"/>
    </row>
    <row r="310" spans="1:4" s="5" customFormat="1" ht="12.75">
      <c r="A310" s="27"/>
      <c r="C310" s="27"/>
      <c r="D310" s="42"/>
    </row>
    <row r="311" spans="1:4" s="5" customFormat="1" ht="12.75">
      <c r="A311" s="27"/>
      <c r="C311" s="27"/>
      <c r="D311" s="42"/>
    </row>
    <row r="312" spans="1:4" s="5" customFormat="1" ht="12.75">
      <c r="A312" s="27"/>
      <c r="C312" s="27"/>
      <c r="D312" s="42"/>
    </row>
    <row r="313" spans="1:4" s="5" customFormat="1" ht="12.75">
      <c r="A313" s="27"/>
      <c r="C313" s="27"/>
      <c r="D313" s="42"/>
    </row>
    <row r="314" spans="1:4" s="5" customFormat="1" ht="12.75">
      <c r="A314" s="27"/>
      <c r="C314" s="27"/>
      <c r="D314" s="42"/>
    </row>
    <row r="315" spans="1:4" s="5" customFormat="1" ht="12.75">
      <c r="A315" s="27"/>
      <c r="C315" s="27"/>
      <c r="D315" s="42"/>
    </row>
    <row r="316" spans="1:4" s="5" customFormat="1" ht="12.75">
      <c r="A316" s="27"/>
      <c r="C316" s="27"/>
      <c r="D316" s="42"/>
    </row>
    <row r="317" spans="1:4" s="5" customFormat="1" ht="12.75">
      <c r="A317" s="27"/>
      <c r="C317" s="27"/>
      <c r="D317" s="42"/>
    </row>
    <row r="318" spans="1:4" s="5" customFormat="1" ht="12.75">
      <c r="A318" s="27"/>
      <c r="C318" s="27"/>
      <c r="D318" s="42"/>
    </row>
    <row r="319" spans="1:4" s="5" customFormat="1" ht="12.75">
      <c r="A319" s="27"/>
      <c r="C319" s="27"/>
      <c r="D319" s="42"/>
    </row>
    <row r="320" spans="1:4" s="5" customFormat="1" ht="12.75">
      <c r="A320" s="27"/>
      <c r="C320" s="27"/>
      <c r="D320" s="42"/>
    </row>
    <row r="321" spans="1:4" s="5" customFormat="1" ht="12.75">
      <c r="A321" s="27"/>
      <c r="C321" s="27"/>
      <c r="D321" s="42"/>
    </row>
    <row r="322" spans="1:4" s="5" customFormat="1" ht="12.75">
      <c r="A322" s="27"/>
      <c r="C322" s="27"/>
      <c r="D322" s="42"/>
    </row>
    <row r="323" spans="1:4" s="5" customFormat="1" ht="12.75">
      <c r="A323" s="27"/>
      <c r="C323" s="27"/>
      <c r="D323" s="42"/>
    </row>
    <row r="324" spans="1:4" s="5" customFormat="1" ht="12.75">
      <c r="A324" s="27"/>
      <c r="C324" s="27"/>
      <c r="D324" s="42"/>
    </row>
    <row r="325" spans="1:4" s="5" customFormat="1" ht="12.75">
      <c r="A325" s="27"/>
      <c r="C325" s="27"/>
      <c r="D325" s="42"/>
    </row>
    <row r="326" spans="1:4" s="5" customFormat="1" ht="12.75">
      <c r="A326" s="27"/>
      <c r="C326" s="27"/>
      <c r="D326" s="42"/>
    </row>
    <row r="327" spans="1:4" s="5" customFormat="1" ht="12.75">
      <c r="A327" s="27"/>
      <c r="C327" s="27"/>
      <c r="D327" s="42"/>
    </row>
    <row r="328" spans="1:4" s="5" customFormat="1" ht="12.75">
      <c r="A328" s="27"/>
      <c r="C328" s="27"/>
      <c r="D328" s="42"/>
    </row>
    <row r="329" spans="1:4" s="5" customFormat="1" ht="12.75">
      <c r="A329" s="27"/>
      <c r="C329" s="27"/>
      <c r="D329" s="42"/>
    </row>
    <row r="330" spans="1:4" s="5" customFormat="1" ht="12.75">
      <c r="A330" s="27"/>
      <c r="C330" s="27"/>
      <c r="D330" s="42"/>
    </row>
    <row r="331" spans="1:4" s="5" customFormat="1" ht="12.75">
      <c r="A331" s="27"/>
      <c r="C331" s="27"/>
      <c r="D331" s="42"/>
    </row>
    <row r="332" spans="1:4" s="5" customFormat="1" ht="12.75">
      <c r="A332" s="27"/>
      <c r="C332" s="27"/>
      <c r="D332" s="42"/>
    </row>
    <row r="333" spans="1:4" s="5" customFormat="1" ht="12.75">
      <c r="A333" s="27"/>
      <c r="C333" s="27"/>
      <c r="D333" s="42"/>
    </row>
    <row r="334" spans="1:4" s="5" customFormat="1" ht="12.75">
      <c r="A334" s="27"/>
      <c r="C334" s="27"/>
      <c r="D334" s="42"/>
    </row>
    <row r="335" spans="1:4" s="5" customFormat="1" ht="12.75">
      <c r="A335" s="27"/>
      <c r="C335" s="27"/>
      <c r="D335" s="42"/>
    </row>
  </sheetData>
  <sheetProtection/>
  <mergeCells count="9">
    <mergeCell ref="K9:O9"/>
    <mergeCell ref="E9:J9"/>
    <mergeCell ref="B1:O1"/>
    <mergeCell ref="B2:O2"/>
    <mergeCell ref="B3:O3"/>
    <mergeCell ref="A9:A10"/>
    <mergeCell ref="C9:C10"/>
    <mergeCell ref="D9:D10"/>
    <mergeCell ref="B9:B10"/>
  </mergeCells>
  <printOptions/>
  <pageMargins left="0.5" right="0.18" top="0.74" bottom="0.15" header="0.71" footer="0.15"/>
  <pageSetup horizontalDpi="300" verticalDpi="300" orientation="landscape" paperSize="9" scale="83" r:id="rId2"/>
  <ignoredErrors>
    <ignoredError sqref="A122 A191 A196 A222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Artis Cers</dc:creator>
  <cp:keywords/>
  <dc:description/>
  <cp:lastModifiedBy>DianaPulle</cp:lastModifiedBy>
  <cp:lastPrinted>2018-10-16T17:34:46Z</cp:lastPrinted>
  <dcterms:created xsi:type="dcterms:W3CDTF">2009-06-03T17:41:37Z</dcterms:created>
  <dcterms:modified xsi:type="dcterms:W3CDTF">2018-10-26T10:27:52Z</dcterms:modified>
  <cp:category/>
  <cp:version/>
  <cp:contentType/>
  <cp:contentStatus/>
</cp:coreProperties>
</file>